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eastumatillafirerescue-my.sharepoint.com/personal/firechief_eufr_org/Documents/Desktop/23-24 Budgets/"/>
    </mc:Choice>
  </mc:AlternateContent>
  <xr:revisionPtr revIDLastSave="264" documentId="8_{D0673DC5-BCB6-45B3-AA54-91354E95CABF}" xr6:coauthVersionLast="47" xr6:coauthVersionMax="47" xr10:uidLastSave="{42CAA36F-BDCF-4D0C-96EA-2B35052E8FC6}"/>
  <bookViews>
    <workbookView xWindow="-120" yWindow="-120" windowWidth="29040" windowHeight="15840" xr2:uid="{00000000-000D-0000-FFFF-FFFF00000000}"/>
  </bookViews>
  <sheets>
    <sheet name="LB-20 Resources" sheetId="1" r:id="rId1"/>
    <sheet name="LB-30 Requirements Summary" sheetId="2" r:id="rId2"/>
    <sheet name="LB-31 Requirements Detail" sheetId="3" r:id="rId3"/>
    <sheet name="LB-10 New Station" sheetId="4" r:id="rId4"/>
  </sheets>
  <definedNames>
    <definedName name="_xlnm.Print_Area" localSheetId="3">'LB-10 New Station'!$A$1:$L$42</definedName>
    <definedName name="_xlnm.Print_Area" localSheetId="0">'LB-20 Resources'!$A$1:$J$43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  <c r="H39" i="3" s="1"/>
  <c r="B43" i="2"/>
  <c r="K39" i="4"/>
  <c r="J39" i="4"/>
  <c r="I39" i="4"/>
  <c r="D39" i="4"/>
  <c r="C39" i="4"/>
  <c r="B39" i="4"/>
  <c r="D21" i="4"/>
  <c r="J18" i="4"/>
  <c r="J21" i="4" s="1"/>
  <c r="I18" i="4"/>
  <c r="I21" i="4" s="1"/>
  <c r="D18" i="4"/>
  <c r="C18" i="4"/>
  <c r="C21" i="4" s="1"/>
  <c r="B18" i="4"/>
  <c r="B21" i="4" s="1"/>
  <c r="C67" i="3"/>
  <c r="I64" i="3"/>
  <c r="H64" i="3"/>
  <c r="G64" i="3"/>
  <c r="G15" i="2" s="1"/>
  <c r="D64" i="3"/>
  <c r="C64" i="3"/>
  <c r="B64" i="3"/>
  <c r="I39" i="3"/>
  <c r="G39" i="3"/>
  <c r="D39" i="3"/>
  <c r="D67" i="3" s="1"/>
  <c r="C39" i="3"/>
  <c r="B39" i="3"/>
  <c r="B67" i="3" s="1"/>
  <c r="G34" i="3"/>
  <c r="G32" i="3"/>
  <c r="I40" i="2"/>
  <c r="H40" i="2"/>
  <c r="G40" i="2"/>
  <c r="D40" i="2"/>
  <c r="C40" i="2"/>
  <c r="C43" i="2" s="1"/>
  <c r="C45" i="2" s="1"/>
  <c r="B40" i="2"/>
  <c r="I33" i="2"/>
  <c r="H33" i="2"/>
  <c r="G33" i="2"/>
  <c r="D33" i="2"/>
  <c r="C33" i="2"/>
  <c r="B33" i="2"/>
  <c r="I29" i="2"/>
  <c r="H29" i="2"/>
  <c r="G29" i="2"/>
  <c r="D29" i="2"/>
  <c r="C29" i="2"/>
  <c r="B29" i="2"/>
  <c r="I25" i="2"/>
  <c r="H25" i="2"/>
  <c r="D25" i="2"/>
  <c r="D43" i="2" s="1"/>
  <c r="D45" i="2" s="1"/>
  <c r="C25" i="2"/>
  <c r="B25" i="2"/>
  <c r="G25" i="2"/>
  <c r="I17" i="2"/>
  <c r="H17" i="2"/>
  <c r="D17" i="2"/>
  <c r="C17" i="2"/>
  <c r="B17" i="2"/>
  <c r="I12" i="2"/>
  <c r="H12" i="2"/>
  <c r="D12" i="2"/>
  <c r="C12" i="2"/>
  <c r="B12" i="2"/>
  <c r="I39" i="1"/>
  <c r="I42" i="1" s="1"/>
  <c r="H39" i="1"/>
  <c r="H42" i="1" s="1"/>
  <c r="G39" i="1"/>
  <c r="G42" i="1" s="1"/>
  <c r="G41" i="2" s="1"/>
  <c r="D39" i="1"/>
  <c r="D42" i="1" s="1"/>
  <c r="C39" i="1"/>
  <c r="C42" i="1" s="1"/>
  <c r="B39" i="1"/>
  <c r="B42" i="1" s="1"/>
  <c r="I43" i="2" l="1"/>
  <c r="I45" i="2" s="1"/>
  <c r="I67" i="3"/>
  <c r="H43" i="2"/>
  <c r="H45" i="2" s="1"/>
  <c r="H67" i="3"/>
  <c r="G67" i="3"/>
  <c r="B45" i="2"/>
  <c r="G43" i="2"/>
  <c r="G45" i="2" s="1"/>
</calcChain>
</file>

<file path=xl/sharedStrings.xml><?xml version="1.0" encoding="utf-8"?>
<sst xmlns="http://schemas.openxmlformats.org/spreadsheetml/2006/main" count="229" uniqueCount="176">
  <si>
    <t>Historical Data</t>
  </si>
  <si>
    <t>Actual</t>
  </si>
  <si>
    <t>Proposed By
Budget Officer</t>
  </si>
  <si>
    <t>Approved By
Budget Committee</t>
  </si>
  <si>
    <t>Adopted By
Governing Body</t>
  </si>
  <si>
    <t>RESOURCES</t>
  </si>
  <si>
    <t>LB-20</t>
  </si>
  <si>
    <t>FORM</t>
  </si>
  <si>
    <t xml:space="preserve"> </t>
  </si>
  <si>
    <t>(Fund)</t>
  </si>
  <si>
    <t>(Name of Municipal Corporation)</t>
  </si>
  <si>
    <t>*The balance of cash, cash equivalents and investments in the fund at the beginning of the budget year</t>
  </si>
  <si>
    <t>Net working capital (accrual basis)</t>
  </si>
  <si>
    <t>Previously levied taxes estimated to be received</t>
  </si>
  <si>
    <t>Interest</t>
  </si>
  <si>
    <t>Transferred IN, from other funds</t>
  </si>
  <si>
    <t xml:space="preserve"> OTHER RESOURCES</t>
  </si>
  <si>
    <r>
      <t>RESOURCE DESCRIPTION</t>
    </r>
    <r>
      <rPr>
        <sz val="12"/>
        <rFont val="Calibri"/>
        <family val="2"/>
      </rPr>
      <t xml:space="preserve">
</t>
    </r>
  </si>
  <si>
    <t>Total resources, except taxes to be levied</t>
  </si>
  <si>
    <t>Taxes collected in year levied</t>
  </si>
  <si>
    <t>TOTAL RESOURCES</t>
  </si>
  <si>
    <t>Taxes estimated to be received</t>
  </si>
  <si>
    <r>
      <t xml:space="preserve">Available cash on hand* (cash basis) </t>
    </r>
    <r>
      <rPr>
        <b/>
        <sz val="9"/>
        <rFont val="Calibri"/>
        <family val="2"/>
      </rPr>
      <t>or</t>
    </r>
  </si>
  <si>
    <t>150-504-020 (rev 10-16)</t>
  </si>
  <si>
    <t>General</t>
  </si>
  <si>
    <t>East Umatilla Fire &amp; Rescue</t>
  </si>
  <si>
    <r>
      <t xml:space="preserve">Budget for Next Year </t>
    </r>
    <r>
      <rPr>
        <u/>
        <sz val="10"/>
        <rFont val="Calibri"/>
        <family val="2"/>
        <scheme val="minor"/>
      </rPr>
      <t>2023-2024</t>
    </r>
  </si>
  <si>
    <t>Adopted Budget
This Year
Year 2022-23</t>
  </si>
  <si>
    <t>First Preceding
Year 2021-22</t>
  </si>
  <si>
    <t>Second Preceding
Year 2020-21</t>
  </si>
  <si>
    <t>Donations</t>
  </si>
  <si>
    <t>Grants</t>
  </si>
  <si>
    <t>Outside District Services</t>
  </si>
  <si>
    <t>S.I.P. Funds (Windmill)</t>
  </si>
  <si>
    <t>Operating Loan</t>
  </si>
  <si>
    <t>IGA with EUCAAHD</t>
  </si>
  <si>
    <t>Sales of Surplus Property</t>
  </si>
  <si>
    <t>Miscellaneous</t>
  </si>
  <si>
    <t>ARPA Funds</t>
  </si>
  <si>
    <t>Coronavirus Relief Funds</t>
  </si>
  <si>
    <t>REQUIREMENTS SUMMARY</t>
  </si>
  <si>
    <t>LB-30</t>
  </si>
  <si>
    <t>(name of fund)</t>
  </si>
  <si>
    <r>
      <t xml:space="preserve"> </t>
    </r>
    <r>
      <rPr>
        <sz val="9"/>
        <rFont val="Calibri"/>
        <family val="2"/>
      </rPr>
      <t>(name of Municipal Corporation)</t>
    </r>
  </si>
  <si>
    <t>REQUIREMENTS DESCRIPTION</t>
  </si>
  <si>
    <t>Budget For Next Year 2023-24</t>
  </si>
  <si>
    <t>Adopted Budget</t>
  </si>
  <si>
    <t>Second Preceding</t>
  </si>
  <si>
    <t>First Preceding</t>
  </si>
  <si>
    <t>This Year</t>
  </si>
  <si>
    <t>Proposed By</t>
  </si>
  <si>
    <t>Approved By</t>
  </si>
  <si>
    <t>Adopted By</t>
  </si>
  <si>
    <t>Year 2020-21</t>
  </si>
  <si>
    <t>Year 2021-22</t>
  </si>
  <si>
    <t>2022-23</t>
  </si>
  <si>
    <t>Budget Officer</t>
  </si>
  <si>
    <t>Budget Committee</t>
  </si>
  <si>
    <t>Governing Body</t>
  </si>
  <si>
    <t xml:space="preserve"> PERSONNEL SERVICES</t>
  </si>
  <si>
    <t>Personnel Services</t>
  </si>
  <si>
    <t>EUCAAHD IGA Personnel Services</t>
  </si>
  <si>
    <t>TOTAL PERSONNEL SERVICES</t>
  </si>
  <si>
    <t>Total Full-Time Equivalent (FTE)</t>
  </si>
  <si>
    <t>MATERIALS AND SERVICES</t>
  </si>
  <si>
    <t>Materials &amp; Services</t>
  </si>
  <si>
    <t>EUCAAHD Materitals &amp; Services</t>
  </si>
  <si>
    <t>TOTAL MATERIALS AND SERVICES</t>
  </si>
  <si>
    <t>CAPITAL OUTLAY</t>
  </si>
  <si>
    <t>Apparatus Replacement</t>
  </si>
  <si>
    <t>Equipment</t>
  </si>
  <si>
    <t>Major Repairs</t>
  </si>
  <si>
    <t>Rescue Equipment</t>
  </si>
  <si>
    <t>New Station</t>
  </si>
  <si>
    <t>SCBA Replacement</t>
  </si>
  <si>
    <t>TOTAL CAPITAL OUTLAY</t>
  </si>
  <si>
    <t>DEBT SERVICE</t>
  </si>
  <si>
    <t>Principal</t>
  </si>
  <si>
    <t>TOTAL DEBT SERVICE</t>
  </si>
  <si>
    <t>SPECIAL PAYMENTS</t>
  </si>
  <si>
    <t>TOTAL SPECIAL PAYMENTS</t>
  </si>
  <si>
    <t>INTERFUND TRANSFERS</t>
  </si>
  <si>
    <t>Transfer to New Station Fund</t>
  </si>
  <si>
    <t>TOTAL INTERFUND TRANSFERS</t>
  </si>
  <si>
    <t>OPERATING CONTINGENCY</t>
  </si>
  <si>
    <t>UNAPPROPRIATED ENDING FUND BALANCE</t>
  </si>
  <si>
    <t>Total Requirements</t>
  </si>
  <si>
    <t>Ending balance (prior years)</t>
  </si>
  <si>
    <t>TOTAL REQUIREMENTS</t>
  </si>
  <si>
    <t>150-504-030  (Rev 05-21)</t>
  </si>
  <si>
    <t>DETAILED REQUIREMENTS</t>
  </si>
  <si>
    <t>LB-31</t>
  </si>
  <si>
    <t>Genteral</t>
  </si>
  <si>
    <t>(name of Municipal Corporation)</t>
  </si>
  <si>
    <t>REQUIREMENTS FOR:                                             
East Umatilla Fire &amp; Rescue</t>
  </si>
  <si>
    <t>PERSONNEL SERVICES</t>
  </si>
  <si>
    <t>Fire Chief</t>
  </si>
  <si>
    <t>Deputy Chief</t>
  </si>
  <si>
    <t>Maintenance 1</t>
  </si>
  <si>
    <t>Maintenance 2</t>
  </si>
  <si>
    <t>Duty Officer</t>
  </si>
  <si>
    <t>FF/EMT (1)</t>
  </si>
  <si>
    <t>Retirement - Volunteer</t>
  </si>
  <si>
    <t>Retirement - Career</t>
  </si>
  <si>
    <t>Accident Insurance (AFLAC)</t>
  </si>
  <si>
    <t>Payroll Tax EUFR</t>
  </si>
  <si>
    <t>Worker's Compensation</t>
  </si>
  <si>
    <t>Medical Insurance</t>
  </si>
  <si>
    <t>Fire Patrol</t>
  </si>
  <si>
    <t>Volunteer Life Insurance (AFLAC)</t>
  </si>
  <si>
    <t>Extra Duty Assignments</t>
  </si>
  <si>
    <t>Health Administrator</t>
  </si>
  <si>
    <t>EMS Lieutenant</t>
  </si>
  <si>
    <t>ALS Medic</t>
  </si>
  <si>
    <t>BLS Medic (3)</t>
  </si>
  <si>
    <t>Health Insurance EUCAAHD</t>
  </si>
  <si>
    <t>Payroll Tax EUCAAHD</t>
  </si>
  <si>
    <t>Retirement - EUCAAHD</t>
  </si>
  <si>
    <t>Volunteer Payments</t>
  </si>
  <si>
    <t>Equipment Testing</t>
  </si>
  <si>
    <t>Building Maintenance</t>
  </si>
  <si>
    <t>Communications - Website - Cell Phone</t>
  </si>
  <si>
    <t>Dues &amp; Memberships</t>
  </si>
  <si>
    <t>Elections/Publications and Advertising</t>
  </si>
  <si>
    <t>Insurance (Property/Casualty/Bond)</t>
  </si>
  <si>
    <t>Legal Fees/Accounting/Audit</t>
  </si>
  <si>
    <t>Office Supplies</t>
  </si>
  <si>
    <t>Reimbursements</t>
  </si>
  <si>
    <t>Training (Including CBT)</t>
  </si>
  <si>
    <t>Training for Board (Fire Board Only)</t>
  </si>
  <si>
    <t>Vehicle Maintenance/Fuel</t>
  </si>
  <si>
    <t>HR Consultation</t>
  </si>
  <si>
    <t>Umatilla County 911 Dispatch Fee</t>
  </si>
  <si>
    <t>PPE</t>
  </si>
  <si>
    <t>Community Outreach</t>
  </si>
  <si>
    <t>Medical Director</t>
  </si>
  <si>
    <t>Uniforms</t>
  </si>
  <si>
    <t>Supplies</t>
  </si>
  <si>
    <t>Unappropriated ending fund balance</t>
  </si>
  <si>
    <t>150-504-030  (Rev 11-18)</t>
  </si>
  <si>
    <t>SPECIAL FUND</t>
  </si>
  <si>
    <t>RESOURCES AND REQUIREMENTS</t>
  </si>
  <si>
    <t>LB-10</t>
  </si>
  <si>
    <t>New Station Fund</t>
  </si>
  <si>
    <t>DESCRIPTION
RESOURCES AND REQUIREMENTS</t>
  </si>
  <si>
    <t>Budget for Next Year 2023 - 24</t>
  </si>
  <si>
    <t xml:space="preserve">Adopted Budget
Year 2022 - 23  </t>
  </si>
  <si>
    <t xml:space="preserve">Second Preceding
Year 2020 - 21  </t>
  </si>
  <si>
    <t xml:space="preserve">First Preceding
Year 2021 - 22  </t>
  </si>
  <si>
    <t>Cash on hand * (cash basis), or</t>
  </si>
  <si>
    <t>Working Capital (accrual basis)</t>
  </si>
  <si>
    <t>Total Resources, except taxes to be levied</t>
  </si>
  <si>
    <t>REQUIREMENTS **</t>
  </si>
  <si>
    <r>
      <t xml:space="preserve">Org Unit </t>
    </r>
    <r>
      <rPr>
        <b/>
        <sz val="8"/>
        <rFont val="Calibri"/>
        <family val="2"/>
      </rPr>
      <t>or</t>
    </r>
    <r>
      <rPr>
        <sz val="8"/>
        <rFont val="Calibri"/>
        <family val="2"/>
      </rPr>
      <t xml:space="preserve"> Prog &amp; Activity</t>
    </r>
  </si>
  <si>
    <t>Object Classification</t>
  </si>
  <si>
    <t>Detail</t>
  </si>
  <si>
    <t>Bond/Legal</t>
  </si>
  <si>
    <t>Administration</t>
  </si>
  <si>
    <t>Professional Fees</t>
  </si>
  <si>
    <t>Construction</t>
  </si>
  <si>
    <t>Furnishings</t>
  </si>
  <si>
    <t>Contingency</t>
  </si>
  <si>
    <t>150-504-010 (Rev. 10-16)</t>
  </si>
  <si>
    <t>**List requirements by organizational unit or program, activity, object classification, then expenditure detail. If the requirement is “not allocated”, then list by object classification and expenditure detail.</t>
  </si>
  <si>
    <t>page ______</t>
  </si>
  <si>
    <t xml:space="preserve">Assistant Chiefs (Part time - 3) </t>
  </si>
  <si>
    <t>Grants Writing/MVA Billing</t>
  </si>
  <si>
    <t xml:space="preserve">Adminisrative Specialist 1 </t>
  </si>
  <si>
    <t>Fuels Reduction Labor</t>
  </si>
  <si>
    <t>Firefighter</t>
  </si>
  <si>
    <t>o</t>
  </si>
  <si>
    <t xml:space="preserve">Accounting Services/Bookkeeping (Training) </t>
  </si>
  <si>
    <t>MVA Billing</t>
  </si>
  <si>
    <t>EAST UMATILLA FIRE AND RESCUE</t>
  </si>
  <si>
    <t xml:space="preserve">General Operating Fund  </t>
  </si>
  <si>
    <t xml:space="preserve">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</si>
</sst>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b/>
      <sz val="9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</cellStyleXfs>
  <cellXfs count="289">
    <xf numFmtId="0" fontId="0" fillId="0" borderId="0" xfId="0"/>
    <xf numFmtId="0" fontId="6" fillId="0" borderId="0" xfId="0" applyFont="1"/>
    <xf numFmtId="0" fontId="8" fillId="2" borderId="2" xfId="0" applyFont="1" applyFill="1" applyBorder="1"/>
    <xf numFmtId="0" fontId="8" fillId="0" borderId="0" xfId="0" applyFont="1"/>
    <xf numFmtId="0" fontId="7" fillId="0" borderId="3" xfId="0" applyFont="1" applyBorder="1"/>
    <xf numFmtId="0" fontId="9" fillId="0" borderId="0" xfId="0" applyFont="1"/>
    <xf numFmtId="0" fontId="6" fillId="0" borderId="2" xfId="0" applyFont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left" readingOrder="1"/>
    </xf>
    <xf numFmtId="0" fontId="10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4" xfId="0" applyFont="1" applyBorder="1"/>
    <xf numFmtId="0" fontId="11" fillId="0" borderId="3" xfId="0" applyFont="1" applyBorder="1" applyAlignment="1">
      <alignment horizontal="center"/>
    </xf>
    <xf numFmtId="44" fontId="6" fillId="0" borderId="2" xfId="1" applyFont="1" applyBorder="1" applyAlignment="1">
      <alignment horizontal="center"/>
    </xf>
    <xf numFmtId="44" fontId="7" fillId="0" borderId="3" xfId="1" applyFont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0" xfId="2" applyFont="1" applyAlignment="1">
      <alignment horizontal="center"/>
    </xf>
    <xf numFmtId="0" fontId="9" fillId="0" borderId="0" xfId="2" applyFont="1"/>
    <xf numFmtId="0" fontId="6" fillId="0" borderId="0" xfId="2" applyFont="1"/>
    <xf numFmtId="0" fontId="2" fillId="0" borderId="0" xfId="3"/>
    <xf numFmtId="0" fontId="12" fillId="0" borderId="0" xfId="2" applyFont="1"/>
    <xf numFmtId="0" fontId="6" fillId="0" borderId="0" xfId="4" applyFont="1"/>
    <xf numFmtId="0" fontId="10" fillId="0" borderId="1" xfId="2" applyFont="1" applyBorder="1" applyAlignment="1">
      <alignment horizontal="center"/>
    </xf>
    <xf numFmtId="0" fontId="9" fillId="0" borderId="1" xfId="2" applyFont="1" applyBorder="1"/>
    <xf numFmtId="0" fontId="6" fillId="0" borderId="1" xfId="2" applyFont="1" applyBorder="1" applyAlignment="1">
      <alignment horizontal="center" vertical="top"/>
    </xf>
    <xf numFmtId="0" fontId="10" fillId="0" borderId="4" xfId="2" applyFont="1" applyBorder="1" applyAlignment="1">
      <alignment horizontal="center"/>
    </xf>
    <xf numFmtId="0" fontId="9" fillId="0" borderId="19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14" xfId="2" applyFont="1" applyBorder="1" applyAlignment="1">
      <alignment horizontal="center"/>
    </xf>
    <xf numFmtId="0" fontId="8" fillId="0" borderId="15" xfId="2" applyFont="1" applyBorder="1" applyAlignment="1">
      <alignment horizontal="center" vertical="top"/>
    </xf>
    <xf numFmtId="0" fontId="8" fillId="0" borderId="1" xfId="2" applyFont="1" applyBorder="1" applyAlignment="1">
      <alignment horizontal="center" vertical="top"/>
    </xf>
    <xf numFmtId="0" fontId="10" fillId="2" borderId="2" xfId="2" applyFont="1" applyFill="1" applyBorder="1" applyAlignment="1">
      <alignment horizontal="center"/>
    </xf>
    <xf numFmtId="0" fontId="10" fillId="0" borderId="18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44" fontId="10" fillId="0" borderId="2" xfId="5" applyFont="1" applyBorder="1" applyAlignment="1">
      <alignment horizontal="center"/>
    </xf>
    <xf numFmtId="0" fontId="8" fillId="0" borderId="2" xfId="2" applyFont="1" applyBorder="1" applyAlignment="1">
      <alignment horizontal="left"/>
    </xf>
    <xf numFmtId="44" fontId="10" fillId="0" borderId="2" xfId="5" applyFont="1" applyFill="1" applyBorder="1" applyAlignment="1">
      <alignment horizontal="center"/>
    </xf>
    <xf numFmtId="0" fontId="11" fillId="0" borderId="2" xfId="2" applyFont="1" applyBorder="1" applyAlignment="1">
      <alignment horizontal="center"/>
    </xf>
    <xf numFmtId="44" fontId="11" fillId="0" borderId="4" xfId="5" applyFont="1" applyBorder="1" applyAlignment="1">
      <alignment horizontal="center" vertical="center"/>
    </xf>
    <xf numFmtId="0" fontId="11" fillId="0" borderId="4" xfId="2" applyFont="1" applyBorder="1" applyAlignment="1">
      <alignment horizontal="left" vertical="center"/>
    </xf>
    <xf numFmtId="44" fontId="11" fillId="0" borderId="20" xfId="5" applyFont="1" applyBorder="1" applyAlignment="1">
      <alignment horizontal="center" vertical="center"/>
    </xf>
    <xf numFmtId="43" fontId="11" fillId="0" borderId="20" xfId="6" applyFont="1" applyBorder="1" applyAlignment="1">
      <alignment horizontal="center" vertical="center"/>
    </xf>
    <xf numFmtId="0" fontId="11" fillId="0" borderId="20" xfId="2" applyFont="1" applyBorder="1" applyAlignment="1">
      <alignment horizontal="center"/>
    </xf>
    <xf numFmtId="0" fontId="11" fillId="0" borderId="2" xfId="2" applyFont="1" applyBorder="1" applyAlignment="1">
      <alignment horizontal="left" vertical="center"/>
    </xf>
    <xf numFmtId="3" fontId="10" fillId="2" borderId="12" xfId="2" applyNumberFormat="1" applyFont="1" applyFill="1" applyBorder="1" applyAlignment="1">
      <alignment horizontal="center"/>
    </xf>
    <xf numFmtId="0" fontId="10" fillId="0" borderId="23" xfId="2" applyFont="1" applyBorder="1" applyAlignment="1">
      <alignment horizontal="center"/>
    </xf>
    <xf numFmtId="0" fontId="10" fillId="0" borderId="2" xfId="2" applyFont="1" applyBorder="1" applyAlignment="1">
      <alignment horizontal="left"/>
    </xf>
    <xf numFmtId="0" fontId="11" fillId="0" borderId="2" xfId="2" applyFont="1" applyBorder="1" applyAlignment="1">
      <alignment horizontal="center" vertical="center"/>
    </xf>
    <xf numFmtId="44" fontId="11" fillId="0" borderId="4" xfId="5" applyFont="1" applyBorder="1" applyAlignment="1">
      <alignment horizontal="center"/>
    </xf>
    <xf numFmtId="0" fontId="11" fillId="0" borderId="20" xfId="2" applyFont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3" borderId="2" xfId="2" applyFont="1" applyFill="1" applyBorder="1" applyAlignment="1">
      <alignment horizontal="center"/>
    </xf>
    <xf numFmtId="44" fontId="10" fillId="3" borderId="2" xfId="5" applyFont="1" applyFill="1" applyBorder="1" applyAlignment="1">
      <alignment horizontal="center"/>
    </xf>
    <xf numFmtId="44" fontId="10" fillId="0" borderId="4" xfId="5" applyFont="1" applyBorder="1" applyAlignment="1">
      <alignment horizontal="center"/>
    </xf>
    <xf numFmtId="0" fontId="10" fillId="0" borderId="4" xfId="2" applyFont="1" applyBorder="1" applyAlignment="1">
      <alignment horizontal="left"/>
    </xf>
    <xf numFmtId="0" fontId="11" fillId="0" borderId="4" xfId="2" applyFont="1" applyBorder="1" applyAlignment="1">
      <alignment horizontal="left"/>
    </xf>
    <xf numFmtId="0" fontId="10" fillId="2" borderId="15" xfId="2" applyFont="1" applyFill="1" applyBorder="1" applyAlignment="1">
      <alignment horizontal="center"/>
    </xf>
    <xf numFmtId="0" fontId="10" fillId="0" borderId="22" xfId="2" applyFont="1" applyBorder="1" applyAlignment="1">
      <alignment horizontal="center"/>
    </xf>
    <xf numFmtId="0" fontId="10" fillId="2" borderId="2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" xfId="4" applyFont="1" applyBorder="1" applyAlignment="1">
      <alignment horizontal="left"/>
    </xf>
    <xf numFmtId="44" fontId="8" fillId="0" borderId="2" xfId="5" applyFont="1" applyBorder="1"/>
    <xf numFmtId="44" fontId="8" fillId="0" borderId="4" xfId="5" applyFont="1" applyBorder="1" applyAlignment="1">
      <alignment horizontal="center"/>
    </xf>
    <xf numFmtId="0" fontId="10" fillId="0" borderId="2" xfId="2" applyFont="1" applyBorder="1" applyAlignment="1">
      <alignment horizontal="center" vertical="center"/>
    </xf>
    <xf numFmtId="44" fontId="10" fillId="0" borderId="2" xfId="5" applyFont="1" applyBorder="1" applyAlignment="1">
      <alignment horizontal="center" vertical="center"/>
    </xf>
    <xf numFmtId="0" fontId="10" fillId="0" borderId="2" xfId="2" applyFont="1" applyBorder="1" applyAlignment="1">
      <alignment horizontal="left" vertical="center"/>
    </xf>
    <xf numFmtId="44" fontId="11" fillId="0" borderId="20" xfId="5" applyFont="1" applyBorder="1" applyAlignment="1">
      <alignment horizontal="center"/>
    </xf>
    <xf numFmtId="0" fontId="10" fillId="0" borderId="20" xfId="2" applyFont="1" applyBorder="1" applyAlignment="1">
      <alignment horizontal="center"/>
    </xf>
    <xf numFmtId="0" fontId="11" fillId="0" borderId="20" xfId="2" applyFont="1" applyBorder="1" applyAlignment="1">
      <alignment horizontal="left"/>
    </xf>
    <xf numFmtId="3" fontId="10" fillId="2" borderId="25" xfId="2" applyNumberFormat="1" applyFont="1" applyFill="1" applyBorder="1"/>
    <xf numFmtId="3" fontId="10" fillId="2" borderId="26" xfId="2" applyNumberFormat="1" applyFont="1" applyFill="1" applyBorder="1"/>
    <xf numFmtId="44" fontId="10" fillId="3" borderId="3" xfId="5" applyFont="1" applyFill="1" applyBorder="1" applyAlignment="1">
      <alignment horizontal="center"/>
    </xf>
    <xf numFmtId="0" fontId="10" fillId="3" borderId="20" xfId="2" applyFont="1" applyFill="1" applyBorder="1" applyAlignment="1">
      <alignment horizontal="center"/>
    </xf>
    <xf numFmtId="0" fontId="11" fillId="0" borderId="3" xfId="2" applyFont="1" applyBorder="1"/>
    <xf numFmtId="44" fontId="11" fillId="0" borderId="27" xfId="5" applyFont="1" applyBorder="1" applyAlignment="1">
      <alignment horizontal="center"/>
    </xf>
    <xf numFmtId="0" fontId="11" fillId="0" borderId="28" xfId="2" applyFont="1" applyBorder="1" applyAlignment="1">
      <alignment horizontal="center"/>
    </xf>
    <xf numFmtId="0" fontId="7" fillId="0" borderId="27" xfId="2" applyFont="1" applyBorder="1"/>
    <xf numFmtId="0" fontId="11" fillId="0" borderId="15" xfId="2" applyFont="1" applyBorder="1" applyAlignment="1">
      <alignment horizontal="center"/>
    </xf>
    <xf numFmtId="0" fontId="16" fillId="0" borderId="0" xfId="3" applyFont="1"/>
    <xf numFmtId="3" fontId="10" fillId="2" borderId="2" xfId="2" applyNumberFormat="1" applyFont="1" applyFill="1" applyBorder="1" applyAlignment="1">
      <alignment horizontal="center"/>
    </xf>
    <xf numFmtId="0" fontId="10" fillId="0" borderId="2" xfId="2" applyFont="1" applyBorder="1"/>
    <xf numFmtId="0" fontId="11" fillId="0" borderId="3" xfId="2" applyFont="1" applyBorder="1" applyAlignment="1">
      <alignment horizontal="center" vertical="center"/>
    </xf>
    <xf numFmtId="44" fontId="7" fillId="0" borderId="3" xfId="5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/>
    </xf>
    <xf numFmtId="0" fontId="10" fillId="0" borderId="0" xfId="2" applyFont="1"/>
    <xf numFmtId="0" fontId="10" fillId="0" borderId="0" xfId="4" applyFont="1"/>
    <xf numFmtId="0" fontId="21" fillId="0" borderId="0" xfId="3" applyFont="1" applyAlignment="1">
      <alignment horizontal="center"/>
    </xf>
    <xf numFmtId="0" fontId="22" fillId="0" borderId="0" xfId="3" applyFont="1"/>
    <xf numFmtId="0" fontId="10" fillId="0" borderId="0" xfId="4" applyFont="1" applyAlignment="1">
      <alignment horizontal="center"/>
    </xf>
    <xf numFmtId="0" fontId="9" fillId="0" borderId="0" xfId="4" applyFont="1"/>
    <xf numFmtId="0" fontId="12" fillId="0" borderId="0" xfId="4" applyFont="1"/>
    <xf numFmtId="0" fontId="10" fillId="0" borderId="1" xfId="4" applyFont="1" applyBorder="1" applyAlignment="1">
      <alignment horizontal="center"/>
    </xf>
    <xf numFmtId="0" fontId="9" fillId="0" borderId="1" xfId="4" applyFont="1" applyBorder="1"/>
    <xf numFmtId="0" fontId="10" fillId="0" borderId="4" xfId="4" applyFont="1" applyBorder="1" applyAlignment="1">
      <alignment horizontal="center"/>
    </xf>
    <xf numFmtId="0" fontId="8" fillId="0" borderId="4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15" xfId="4" applyFont="1" applyBorder="1" applyAlignment="1">
      <alignment horizontal="center" vertical="top"/>
    </xf>
    <xf numFmtId="0" fontId="10" fillId="2" borderId="2" xfId="4" applyFont="1" applyFill="1" applyBorder="1" applyAlignment="1">
      <alignment horizontal="center"/>
    </xf>
    <xf numFmtId="0" fontId="10" fillId="0" borderId="2" xfId="4" applyFont="1" applyBorder="1" applyAlignment="1">
      <alignment horizontal="center"/>
    </xf>
    <xf numFmtId="0" fontId="8" fillId="0" borderId="2" xfId="4" applyFont="1" applyBorder="1" applyAlignment="1">
      <alignment horizontal="left"/>
    </xf>
    <xf numFmtId="44" fontId="11" fillId="0" borderId="2" xfId="5" applyFont="1" applyBorder="1" applyAlignment="1">
      <alignment horizontal="center" vertical="center"/>
    </xf>
    <xf numFmtId="0" fontId="11" fillId="0" borderId="2" xfId="4" applyFont="1" applyBorder="1" applyAlignment="1">
      <alignment horizontal="left" vertical="center"/>
    </xf>
    <xf numFmtId="4" fontId="11" fillId="0" borderId="2" xfId="4" applyNumberFormat="1" applyFont="1" applyBorder="1" applyAlignment="1">
      <alignment horizontal="center" vertical="center"/>
    </xf>
    <xf numFmtId="44" fontId="10" fillId="4" borderId="2" xfId="5" applyFont="1" applyFill="1" applyBorder="1" applyAlignment="1">
      <alignment horizontal="center"/>
    </xf>
    <xf numFmtId="44" fontId="8" fillId="0" borderId="2" xfId="5" applyFont="1" applyBorder="1" applyAlignment="1">
      <alignment horizontal="center"/>
    </xf>
    <xf numFmtId="44" fontId="8" fillId="4" borderId="2" xfId="5" applyFont="1" applyFill="1" applyBorder="1" applyAlignment="1">
      <alignment horizontal="center"/>
    </xf>
    <xf numFmtId="0" fontId="10" fillId="0" borderId="4" xfId="4" applyFont="1" applyBorder="1" applyAlignment="1">
      <alignment horizontal="left" vertical="center"/>
    </xf>
    <xf numFmtId="0" fontId="11" fillId="0" borderId="4" xfId="4" applyFont="1" applyBorder="1" applyAlignment="1">
      <alignment horizontal="left" vertical="center"/>
    </xf>
    <xf numFmtId="0" fontId="11" fillId="0" borderId="2" xfId="4" applyFont="1" applyBorder="1" applyAlignment="1">
      <alignment horizontal="center"/>
    </xf>
    <xf numFmtId="44" fontId="7" fillId="0" borderId="20" xfId="5" applyFont="1" applyFill="1" applyBorder="1" applyAlignment="1">
      <alignment horizontal="center" vertical="center"/>
    </xf>
    <xf numFmtId="0" fontId="11" fillId="0" borderId="20" xfId="4" applyFont="1" applyBorder="1" applyAlignment="1">
      <alignment horizontal="center"/>
    </xf>
    <xf numFmtId="0" fontId="7" fillId="0" borderId="20" xfId="4" applyFont="1" applyBorder="1" applyAlignment="1">
      <alignment horizontal="left" vertical="center"/>
    </xf>
    <xf numFmtId="0" fontId="6" fillId="0" borderId="5" xfId="4" applyFont="1" applyBorder="1"/>
    <xf numFmtId="0" fontId="8" fillId="0" borderId="0" xfId="2" applyFont="1"/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vertical="top"/>
    </xf>
    <xf numFmtId="0" fontId="8" fillId="2" borderId="2" xfId="0" applyFont="1" applyFill="1" applyBorder="1" applyAlignment="1">
      <alignment horizontal="center"/>
    </xf>
    <xf numFmtId="0" fontId="8" fillId="3" borderId="14" xfId="0" applyFont="1" applyFill="1" applyBorder="1"/>
    <xf numFmtId="44" fontId="10" fillId="0" borderId="2" xfId="7" applyFont="1" applyBorder="1" applyAlignment="1">
      <alignment horizontal="center"/>
    </xf>
    <xf numFmtId="0" fontId="8" fillId="0" borderId="14" xfId="0" applyFont="1" applyBorder="1"/>
    <xf numFmtId="0" fontId="8" fillId="0" borderId="10" xfId="0" applyFont="1" applyBorder="1"/>
    <xf numFmtId="0" fontId="8" fillId="0" borderId="4" xfId="0" applyFont="1" applyBorder="1" applyAlignment="1">
      <alignment horizontal="center"/>
    </xf>
    <xf numFmtId="44" fontId="10" fillId="0" borderId="4" xfId="7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44" fontId="7" fillId="0" borderId="3" xfId="7" applyFont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8" fillId="2" borderId="15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44" fontId="10" fillId="3" borderId="2" xfId="7" applyFont="1" applyFill="1" applyBorder="1" applyAlignment="1">
      <alignment horizontal="center"/>
    </xf>
    <xf numFmtId="0" fontId="8" fillId="0" borderId="2" xfId="0" applyFont="1" applyBorder="1" applyAlignment="1">
      <alignment horizontal="left" indent="1"/>
    </xf>
    <xf numFmtId="0" fontId="8" fillId="0" borderId="2" xfId="0" applyFont="1" applyBorder="1" applyAlignment="1">
      <alignment horizontal="left" indent="2"/>
    </xf>
    <xf numFmtId="0" fontId="8" fillId="0" borderId="2" xfId="0" applyFont="1" applyBorder="1" applyAlignment="1">
      <alignment horizontal="left"/>
    </xf>
    <xf numFmtId="0" fontId="8" fillId="0" borderId="34" xfId="0" applyFont="1" applyBorder="1" applyAlignment="1">
      <alignment vertical="center"/>
    </xf>
    <xf numFmtId="44" fontId="6" fillId="0" borderId="4" xfId="1" applyFont="1" applyBorder="1" applyAlignment="1">
      <alignment horizontal="center"/>
    </xf>
    <xf numFmtId="0" fontId="1" fillId="0" borderId="0" xfId="3" applyFont="1"/>
    <xf numFmtId="0" fontId="10" fillId="0" borderId="4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3" fontId="10" fillId="2" borderId="24" xfId="2" applyNumberFormat="1" applyFont="1" applyFill="1" applyBorder="1" applyAlignment="1">
      <alignment horizontal="center"/>
    </xf>
    <xf numFmtId="3" fontId="10" fillId="2" borderId="21" xfId="2" applyNumberFormat="1" applyFont="1" applyFill="1" applyBorder="1" applyAlignment="1">
      <alignment horizontal="center"/>
    </xf>
    <xf numFmtId="3" fontId="10" fillId="2" borderId="22" xfId="2" applyNumberFormat="1" applyFont="1" applyFill="1" applyBorder="1" applyAlignment="1">
      <alignment horizontal="center"/>
    </xf>
    <xf numFmtId="3" fontId="10" fillId="2" borderId="24" xfId="2" applyNumberFormat="1" applyFont="1" applyFill="1" applyBorder="1" applyAlignment="1">
      <alignment horizontal="center" vertical="center"/>
    </xf>
    <xf numFmtId="3" fontId="10" fillId="2" borderId="21" xfId="2" applyNumberFormat="1" applyFont="1" applyFill="1" applyBorder="1" applyAlignment="1">
      <alignment horizontal="center" vertical="center"/>
    </xf>
    <xf numFmtId="3" fontId="10" fillId="2" borderId="22" xfId="2" applyNumberFormat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/>
    </xf>
    <xf numFmtId="3" fontId="11" fillId="2" borderId="24" xfId="2" applyNumberFormat="1" applyFont="1" applyFill="1" applyBorder="1" applyAlignment="1">
      <alignment horizontal="center" vertical="center"/>
    </xf>
    <xf numFmtId="3" fontId="11" fillId="2" borderId="21" xfId="2" applyNumberFormat="1" applyFont="1" applyFill="1" applyBorder="1" applyAlignment="1">
      <alignment horizontal="center" vertical="center"/>
    </xf>
    <xf numFmtId="3" fontId="11" fillId="2" borderId="22" xfId="2" applyNumberFormat="1" applyFont="1" applyFill="1" applyBorder="1" applyAlignment="1">
      <alignment horizontal="center" vertical="center"/>
    </xf>
    <xf numFmtId="0" fontId="10" fillId="0" borderId="4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0" fillId="0" borderId="15" xfId="2" applyFont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9" fillId="0" borderId="17" xfId="2" applyFont="1" applyBorder="1" applyAlignment="1">
      <alignment horizontal="center"/>
    </xf>
    <xf numFmtId="0" fontId="9" fillId="0" borderId="18" xfId="2" applyFont="1" applyBorder="1" applyAlignment="1">
      <alignment horizontal="center"/>
    </xf>
    <xf numFmtId="0" fontId="18" fillId="0" borderId="19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2" fillId="0" borderId="1" xfId="3" applyBorder="1" applyAlignment="1">
      <alignment horizontal="center"/>
    </xf>
    <xf numFmtId="0" fontId="16" fillId="0" borderId="1" xfId="3" applyFont="1" applyBorder="1" applyAlignment="1">
      <alignment horizontal="center"/>
    </xf>
    <xf numFmtId="0" fontId="6" fillId="0" borderId="17" xfId="2" applyFont="1" applyBorder="1" applyAlignment="1">
      <alignment horizontal="center" vertical="top"/>
    </xf>
    <xf numFmtId="0" fontId="6" fillId="0" borderId="1" xfId="2" applyFont="1" applyBorder="1" applyAlignment="1">
      <alignment horizontal="center" vertical="top"/>
    </xf>
    <xf numFmtId="0" fontId="8" fillId="2" borderId="2" xfId="4" applyFont="1" applyFill="1" applyBorder="1" applyAlignment="1">
      <alignment horizontal="center"/>
    </xf>
    <xf numFmtId="3" fontId="10" fillId="2" borderId="2" xfId="4" applyNumberFormat="1" applyFont="1" applyFill="1" applyBorder="1" applyAlignment="1">
      <alignment horizontal="center"/>
    </xf>
    <xf numFmtId="4" fontId="10" fillId="2" borderId="2" xfId="4" applyNumberFormat="1" applyFont="1" applyFill="1" applyBorder="1" applyAlignment="1">
      <alignment horizontal="center"/>
    </xf>
    <xf numFmtId="0" fontId="8" fillId="0" borderId="0" xfId="4" applyFont="1"/>
    <xf numFmtId="0" fontId="2" fillId="0" borderId="0" xfId="3"/>
    <xf numFmtId="0" fontId="10" fillId="0" borderId="4" xfId="4" applyFont="1" applyBorder="1" applyAlignment="1">
      <alignment horizontal="center"/>
    </xf>
    <xf numFmtId="0" fontId="10" fillId="0" borderId="14" xfId="4" applyFont="1" applyBorder="1" applyAlignment="1">
      <alignment horizontal="center"/>
    </xf>
    <xf numFmtId="0" fontId="10" fillId="0" borderId="15" xfId="4" applyFont="1" applyBorder="1" applyAlignment="1">
      <alignment horizontal="center"/>
    </xf>
    <xf numFmtId="0" fontId="6" fillId="0" borderId="16" xfId="4" applyFont="1" applyBorder="1" applyAlignment="1">
      <alignment horizontal="center"/>
    </xf>
    <xf numFmtId="0" fontId="9" fillId="0" borderId="17" xfId="4" applyFont="1" applyBorder="1" applyAlignment="1">
      <alignment horizontal="center"/>
    </xf>
    <xf numFmtId="0" fontId="9" fillId="0" borderId="18" xfId="4" applyFont="1" applyBorder="1" applyAlignment="1">
      <alignment horizontal="center"/>
    </xf>
    <xf numFmtId="0" fontId="7" fillId="0" borderId="8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/>
    </xf>
    <xf numFmtId="0" fontId="6" fillId="0" borderId="19" xfId="4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12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0" fontId="6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10" fillId="0" borderId="1" xfId="4" applyFont="1" applyBorder="1" applyAlignment="1">
      <alignment horizontal="center" vertical="top"/>
    </xf>
    <xf numFmtId="0" fontId="6" fillId="0" borderId="1" xfId="4" applyFont="1" applyBorder="1" applyAlignment="1">
      <alignment horizontal="center" vertical="top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0" fontId="10" fillId="0" borderId="24" xfId="8" applyFont="1" applyBorder="1" applyAlignment="1">
      <alignment horizontal="center"/>
    </xf>
    <xf numFmtId="0" fontId="10" fillId="0" borderId="21" xfId="8" applyFont="1" applyBorder="1" applyAlignment="1">
      <alignment horizontal="center"/>
    </xf>
    <xf numFmtId="0" fontId="10" fillId="0" borderId="22" xfId="8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9">
    <cellStyle name="Comma 2" xfId="6" xr:uid="{C35DAE3E-8037-4969-A8AA-E6C8FA685A8D}"/>
    <cellStyle name="Currency" xfId="1" builtinId="4"/>
    <cellStyle name="Currency 2" xfId="5" xr:uid="{2A215518-48A7-4884-B9FB-94107EC59D9B}"/>
    <cellStyle name="Currency 3" xfId="7" xr:uid="{5F7EF767-7442-4464-92F5-850C321A5573}"/>
    <cellStyle name="Normal" xfId="0" builtinId="0"/>
    <cellStyle name="Normal 2" xfId="3" xr:uid="{A721A6A7-C2F6-403A-ABDB-6847032FBE22}"/>
    <cellStyle name="Normal 2 2" xfId="4" xr:uid="{60067344-3B76-423C-9D1B-65B5B0382DCE}"/>
    <cellStyle name="Normal 2 3" xfId="8" xr:uid="{F8BD4B12-BA71-4587-95F4-7581F0D85C6C}"/>
    <cellStyle name="Normal 4" xfId="2" xr:uid="{429F9B3B-7F85-448F-94F8-8ED555442C0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90"/>
  <sheetViews>
    <sheetView tabSelected="1" workbookViewId="0">
      <selection activeCell="I35" sqref="I35"/>
    </sheetView>
  </sheetViews>
  <sheetFormatPr defaultColWidth="0" defaultRowHeight="15.75" zeroHeight="1" x14ac:dyDescent="0.25"/>
  <cols>
    <col min="1" max="1" width="2.7109375" style="16" bestFit="1" customWidth="1"/>
    <col min="2" max="2" width="15" style="5" customWidth="1"/>
    <col min="3" max="3" width="13.7109375" style="5" bestFit="1" customWidth="1"/>
    <col min="4" max="4" width="15.140625" style="1" customWidth="1"/>
    <col min="5" max="5" width="2.7109375" style="16" bestFit="1" customWidth="1"/>
    <col min="6" max="6" width="40.42578125" style="1" customWidth="1"/>
    <col min="7" max="9" width="15.28515625" style="1" customWidth="1"/>
    <col min="10" max="10" width="2.7109375" style="16" bestFit="1" customWidth="1"/>
    <col min="11" max="11" width="3.28515625" style="1" customWidth="1"/>
    <col min="12" max="16384" width="0" style="1" hidden="1"/>
  </cols>
  <sheetData>
    <row r="1" spans="1:11" x14ac:dyDescent="0.25">
      <c r="B1" s="160" t="s">
        <v>7</v>
      </c>
      <c r="C1" s="161"/>
      <c r="E1" s="155"/>
      <c r="F1" s="155"/>
    </row>
    <row r="2" spans="1:11" ht="18.75" x14ac:dyDescent="0.3">
      <c r="B2" s="160" t="s">
        <v>6</v>
      </c>
      <c r="C2" s="161"/>
      <c r="E2" s="178" t="s">
        <v>5</v>
      </c>
      <c r="F2" s="178"/>
      <c r="H2" s="155"/>
      <c r="I2" s="155"/>
    </row>
    <row r="3" spans="1:11" x14ac:dyDescent="0.25">
      <c r="B3" s="160"/>
      <c r="C3" s="161"/>
      <c r="E3" s="179" t="s">
        <v>24</v>
      </c>
      <c r="F3" s="179"/>
      <c r="H3" s="155"/>
      <c r="I3" s="155"/>
    </row>
    <row r="4" spans="1:11" ht="11.45" customHeight="1" x14ac:dyDescent="0.25">
      <c r="B4" s="160"/>
      <c r="C4" s="161"/>
      <c r="E4" s="180" t="s">
        <v>174</v>
      </c>
      <c r="F4" s="180"/>
      <c r="G4" s="162" t="s">
        <v>173</v>
      </c>
      <c r="H4" s="162"/>
      <c r="I4" s="162"/>
    </row>
    <row r="5" spans="1:11" ht="17.45" customHeight="1" x14ac:dyDescent="0.25">
      <c r="B5" s="161"/>
      <c r="C5" s="161"/>
      <c r="E5" s="181"/>
      <c r="F5" s="181"/>
      <c r="G5" s="158"/>
      <c r="H5" s="158"/>
      <c r="I5" s="158"/>
    </row>
    <row r="6" spans="1:11" ht="15.75" customHeight="1" x14ac:dyDescent="0.25">
      <c r="A6" s="152"/>
      <c r="B6" s="168" t="s">
        <v>0</v>
      </c>
      <c r="C6" s="169"/>
      <c r="D6" s="169"/>
      <c r="E6" s="172" t="s">
        <v>17</v>
      </c>
      <c r="F6" s="173"/>
      <c r="G6" s="165" t="s">
        <v>26</v>
      </c>
      <c r="H6" s="166"/>
      <c r="I6" s="167"/>
      <c r="J6" s="152"/>
    </row>
    <row r="7" spans="1:11" ht="15.75" customHeight="1" x14ac:dyDescent="0.2">
      <c r="A7" s="153"/>
      <c r="B7" s="170" t="s">
        <v>1</v>
      </c>
      <c r="C7" s="171"/>
      <c r="D7" s="156" t="s">
        <v>27</v>
      </c>
      <c r="E7" s="174"/>
      <c r="F7" s="175"/>
      <c r="G7" s="156" t="s">
        <v>2</v>
      </c>
      <c r="H7" s="156" t="s">
        <v>3</v>
      </c>
      <c r="I7" s="156" t="s">
        <v>4</v>
      </c>
      <c r="J7" s="153"/>
    </row>
    <row r="8" spans="1:11" ht="15.75" customHeight="1" x14ac:dyDescent="0.2">
      <c r="A8" s="153"/>
      <c r="B8" s="163" t="s">
        <v>29</v>
      </c>
      <c r="C8" s="156" t="s">
        <v>28</v>
      </c>
      <c r="D8" s="157"/>
      <c r="E8" s="174"/>
      <c r="F8" s="175"/>
      <c r="G8" s="157"/>
      <c r="H8" s="168"/>
      <c r="I8" s="157"/>
      <c r="J8" s="153"/>
    </row>
    <row r="9" spans="1:11" ht="10.15" customHeight="1" x14ac:dyDescent="0.2">
      <c r="A9" s="154"/>
      <c r="B9" s="164"/>
      <c r="C9" s="157"/>
      <c r="D9" s="157"/>
      <c r="E9" s="176"/>
      <c r="F9" s="177"/>
      <c r="G9" s="157"/>
      <c r="H9" s="168"/>
      <c r="I9" s="157"/>
      <c r="J9" s="154"/>
    </row>
    <row r="10" spans="1:11" ht="12.4" customHeight="1" x14ac:dyDescent="0.2">
      <c r="A10" s="13"/>
      <c r="B10" s="2"/>
      <c r="C10" s="2"/>
      <c r="D10" s="2"/>
      <c r="E10" s="13"/>
      <c r="F10" s="2"/>
      <c r="G10" s="2"/>
      <c r="H10" s="2"/>
      <c r="I10" s="2"/>
      <c r="J10" s="13"/>
      <c r="K10" s="3"/>
    </row>
    <row r="11" spans="1:11" ht="12.4" customHeight="1" x14ac:dyDescent="0.2">
      <c r="A11" s="14">
        <v>1</v>
      </c>
      <c r="B11" s="21">
        <v>93354.559999999998</v>
      </c>
      <c r="C11" s="21">
        <v>437095.55</v>
      </c>
      <c r="D11" s="21">
        <v>375000</v>
      </c>
      <c r="E11" s="14">
        <v>1</v>
      </c>
      <c r="F11" s="11" t="s">
        <v>22</v>
      </c>
      <c r="G11" s="23">
        <v>952046</v>
      </c>
      <c r="H11" s="21">
        <v>952046</v>
      </c>
      <c r="I11" s="21">
        <v>952046</v>
      </c>
      <c r="J11" s="14">
        <v>1</v>
      </c>
    </row>
    <row r="12" spans="1:11" ht="12.4" customHeight="1" x14ac:dyDescent="0.2">
      <c r="A12" s="14">
        <v>2</v>
      </c>
      <c r="B12" s="21">
        <v>0</v>
      </c>
      <c r="C12" s="21">
        <v>0</v>
      </c>
      <c r="D12" s="21">
        <v>0</v>
      </c>
      <c r="E12" s="14">
        <v>2</v>
      </c>
      <c r="F12" s="11" t="s">
        <v>12</v>
      </c>
      <c r="G12" s="23">
        <v>0</v>
      </c>
      <c r="H12" s="21"/>
      <c r="I12" s="21"/>
      <c r="J12" s="14">
        <v>2</v>
      </c>
    </row>
    <row r="13" spans="1:11" ht="12.4" customHeight="1" x14ac:dyDescent="0.2">
      <c r="A13" s="14">
        <v>3</v>
      </c>
      <c r="B13" s="21">
        <v>5245.44</v>
      </c>
      <c r="C13" s="21">
        <v>12455.39</v>
      </c>
      <c r="D13" s="21">
        <v>5000</v>
      </c>
      <c r="E13" s="14">
        <v>3</v>
      </c>
      <c r="F13" s="11" t="s">
        <v>13</v>
      </c>
      <c r="G13" s="23">
        <v>3000</v>
      </c>
      <c r="H13" s="21">
        <v>3000</v>
      </c>
      <c r="I13" s="21">
        <v>3000</v>
      </c>
      <c r="J13" s="14">
        <v>3</v>
      </c>
    </row>
    <row r="14" spans="1:11" ht="12.4" customHeight="1" x14ac:dyDescent="0.2">
      <c r="A14" s="14">
        <v>4</v>
      </c>
      <c r="B14" s="21">
        <v>2931.55</v>
      </c>
      <c r="C14" s="21">
        <v>2862.59</v>
      </c>
      <c r="D14" s="21">
        <v>1500</v>
      </c>
      <c r="E14" s="14">
        <v>4</v>
      </c>
      <c r="F14" s="11" t="s">
        <v>14</v>
      </c>
      <c r="G14" s="23">
        <v>1500</v>
      </c>
      <c r="H14" s="21">
        <v>1500</v>
      </c>
      <c r="I14" s="21">
        <v>1500</v>
      </c>
      <c r="J14" s="14">
        <v>4</v>
      </c>
    </row>
    <row r="15" spans="1:11" ht="12.4" customHeight="1" x14ac:dyDescent="0.2">
      <c r="A15" s="14">
        <v>5</v>
      </c>
      <c r="B15" s="21">
        <v>0</v>
      </c>
      <c r="C15" s="21"/>
      <c r="D15" s="21">
        <v>0</v>
      </c>
      <c r="E15" s="14">
        <v>5</v>
      </c>
      <c r="F15" s="12" t="s">
        <v>15</v>
      </c>
      <c r="G15" s="23">
        <v>0</v>
      </c>
      <c r="H15" s="21"/>
      <c r="I15" s="21"/>
      <c r="J15" s="14">
        <v>5</v>
      </c>
    </row>
    <row r="16" spans="1:11" ht="12.4" customHeight="1" x14ac:dyDescent="0.2">
      <c r="A16" s="14">
        <v>6</v>
      </c>
      <c r="B16" s="21"/>
      <c r="C16" s="21"/>
      <c r="D16" s="21"/>
      <c r="E16" s="14">
        <v>6</v>
      </c>
      <c r="F16" s="9" t="s">
        <v>16</v>
      </c>
      <c r="G16" s="23"/>
      <c r="H16" s="21"/>
      <c r="I16" s="21"/>
      <c r="J16" s="14">
        <v>6</v>
      </c>
    </row>
    <row r="17" spans="1:10" ht="12.4" customHeight="1" x14ac:dyDescent="0.2">
      <c r="A17" s="14">
        <v>7</v>
      </c>
      <c r="B17" s="21">
        <v>7650</v>
      </c>
      <c r="C17" s="21">
        <v>100</v>
      </c>
      <c r="D17" s="21">
        <v>2000</v>
      </c>
      <c r="E17" s="14">
        <v>7</v>
      </c>
      <c r="F17" s="6" t="s">
        <v>30</v>
      </c>
      <c r="G17" s="23">
        <v>5000</v>
      </c>
      <c r="H17" s="21">
        <v>5000</v>
      </c>
      <c r="I17" s="21">
        <v>5000</v>
      </c>
      <c r="J17" s="14">
        <v>7</v>
      </c>
    </row>
    <row r="18" spans="1:10" ht="12.4" customHeight="1" x14ac:dyDescent="0.2">
      <c r="A18" s="14">
        <v>8</v>
      </c>
      <c r="B18" s="21">
        <v>456643.04</v>
      </c>
      <c r="C18" s="21">
        <v>20000</v>
      </c>
      <c r="D18" s="21">
        <v>20000</v>
      </c>
      <c r="E18" s="14">
        <v>8</v>
      </c>
      <c r="F18" s="6" t="s">
        <v>31</v>
      </c>
      <c r="G18" s="23">
        <v>120000</v>
      </c>
      <c r="H18" s="21">
        <v>120000</v>
      </c>
      <c r="I18" s="21">
        <v>120000</v>
      </c>
      <c r="J18" s="14">
        <v>8</v>
      </c>
    </row>
    <row r="19" spans="1:10" ht="12.4" customHeight="1" x14ac:dyDescent="0.2">
      <c r="A19" s="14">
        <v>9</v>
      </c>
      <c r="B19" s="21">
        <v>127</v>
      </c>
      <c r="C19" s="21"/>
      <c r="D19" s="21">
        <v>1500</v>
      </c>
      <c r="E19" s="14">
        <v>9</v>
      </c>
      <c r="F19" s="6" t="s">
        <v>32</v>
      </c>
      <c r="G19" s="23">
        <v>1500</v>
      </c>
      <c r="H19" s="21">
        <v>1500</v>
      </c>
      <c r="I19" s="21">
        <v>1500</v>
      </c>
      <c r="J19" s="14">
        <v>9</v>
      </c>
    </row>
    <row r="20" spans="1:10" ht="12.4" customHeight="1" x14ac:dyDescent="0.2">
      <c r="A20" s="14">
        <v>10</v>
      </c>
      <c r="B20" s="21">
        <v>8261.68</v>
      </c>
      <c r="C20" s="21">
        <v>477.63</v>
      </c>
      <c r="D20" s="21">
        <v>2000</v>
      </c>
      <c r="E20" s="14">
        <v>10</v>
      </c>
      <c r="F20" s="6" t="s">
        <v>33</v>
      </c>
      <c r="G20" s="23">
        <v>2000</v>
      </c>
      <c r="H20" s="21">
        <v>2000</v>
      </c>
      <c r="I20" s="21">
        <v>2000</v>
      </c>
      <c r="J20" s="14">
        <v>10</v>
      </c>
    </row>
    <row r="21" spans="1:10" ht="12.4" customHeight="1" x14ac:dyDescent="0.2">
      <c r="A21" s="14">
        <v>11</v>
      </c>
      <c r="B21" s="21">
        <v>0</v>
      </c>
      <c r="C21" s="21"/>
      <c r="D21" s="21">
        <v>0</v>
      </c>
      <c r="E21" s="14">
        <v>11</v>
      </c>
      <c r="F21" s="6" t="s">
        <v>34</v>
      </c>
      <c r="G21" s="23">
        <v>0</v>
      </c>
      <c r="H21" s="21"/>
      <c r="I21" s="21"/>
      <c r="J21" s="14">
        <v>11</v>
      </c>
    </row>
    <row r="22" spans="1:10" ht="12.4" customHeight="1" x14ac:dyDescent="0.2">
      <c r="A22" s="14">
        <v>12</v>
      </c>
      <c r="B22" s="21">
        <v>20077.599999999999</v>
      </c>
      <c r="C22" s="21">
        <v>8885.41</v>
      </c>
      <c r="D22" s="21">
        <v>20000</v>
      </c>
      <c r="E22" s="14">
        <v>12</v>
      </c>
      <c r="F22" s="6" t="s">
        <v>172</v>
      </c>
      <c r="G22" s="23">
        <v>20000</v>
      </c>
      <c r="H22" s="21">
        <v>20000</v>
      </c>
      <c r="I22" s="21">
        <v>20000</v>
      </c>
      <c r="J22" s="14">
        <v>12</v>
      </c>
    </row>
    <row r="23" spans="1:10" ht="12.4" customHeight="1" x14ac:dyDescent="0.2">
      <c r="A23" s="14">
        <v>13</v>
      </c>
      <c r="B23" s="21">
        <v>578485.03</v>
      </c>
      <c r="C23" s="21">
        <v>614911</v>
      </c>
      <c r="D23" s="21">
        <v>660000</v>
      </c>
      <c r="E23" s="14">
        <v>13</v>
      </c>
      <c r="F23" s="6" t="s">
        <v>35</v>
      </c>
      <c r="G23" s="23">
        <v>660000</v>
      </c>
      <c r="H23" s="21">
        <v>660000</v>
      </c>
      <c r="I23" s="21">
        <v>660000</v>
      </c>
      <c r="J23" s="14">
        <v>13</v>
      </c>
    </row>
    <row r="24" spans="1:10" ht="12.4" customHeight="1" x14ac:dyDescent="0.2">
      <c r="A24" s="14">
        <v>14</v>
      </c>
      <c r="B24" s="21">
        <v>0</v>
      </c>
      <c r="C24" s="21">
        <v>8918.49</v>
      </c>
      <c r="D24" s="21">
        <v>0</v>
      </c>
      <c r="E24" s="14">
        <v>14</v>
      </c>
      <c r="F24" s="6" t="s">
        <v>36</v>
      </c>
      <c r="G24" s="23">
        <v>97000</v>
      </c>
      <c r="H24" s="21">
        <v>97000</v>
      </c>
      <c r="I24" s="21">
        <v>97000</v>
      </c>
      <c r="J24" s="14">
        <v>14</v>
      </c>
    </row>
    <row r="25" spans="1:10" ht="12.4" customHeight="1" x14ac:dyDescent="0.2">
      <c r="A25" s="14">
        <v>15</v>
      </c>
      <c r="B25" s="21">
        <v>6239.56</v>
      </c>
      <c r="C25" s="21">
        <v>9674</v>
      </c>
      <c r="D25" s="21">
        <v>1000</v>
      </c>
      <c r="E25" s="14">
        <v>15</v>
      </c>
      <c r="F25" s="6" t="s">
        <v>37</v>
      </c>
      <c r="G25" s="23">
        <v>1000</v>
      </c>
      <c r="H25" s="21">
        <v>1000</v>
      </c>
      <c r="I25" s="21">
        <v>1000</v>
      </c>
      <c r="J25" s="14">
        <v>15</v>
      </c>
    </row>
    <row r="26" spans="1:10" ht="12.4" customHeight="1" x14ac:dyDescent="0.2">
      <c r="A26" s="14">
        <v>16</v>
      </c>
      <c r="B26" s="21">
        <v>0</v>
      </c>
      <c r="C26" s="23">
        <v>4900000</v>
      </c>
      <c r="D26" s="21">
        <v>0</v>
      </c>
      <c r="E26" s="14">
        <v>16</v>
      </c>
      <c r="F26" s="6" t="s">
        <v>38</v>
      </c>
      <c r="G26" s="23">
        <v>0</v>
      </c>
      <c r="H26" s="21"/>
      <c r="I26" s="21"/>
      <c r="J26" s="14">
        <v>16</v>
      </c>
    </row>
    <row r="27" spans="1:10" ht="12.4" customHeight="1" x14ac:dyDescent="0.2">
      <c r="A27" s="14">
        <v>17</v>
      </c>
      <c r="B27" s="21">
        <v>190881.63</v>
      </c>
      <c r="C27" s="21"/>
      <c r="D27" s="21">
        <v>0</v>
      </c>
      <c r="E27" s="14">
        <v>17</v>
      </c>
      <c r="F27" s="6" t="s">
        <v>39</v>
      </c>
      <c r="G27" s="21">
        <v>0</v>
      </c>
      <c r="H27" s="21"/>
      <c r="I27" s="21"/>
      <c r="J27" s="14">
        <v>17</v>
      </c>
    </row>
    <row r="28" spans="1:10" ht="12.4" customHeight="1" x14ac:dyDescent="0.2">
      <c r="A28" s="14">
        <v>18</v>
      </c>
      <c r="B28" s="21"/>
      <c r="C28" s="21"/>
      <c r="D28" s="21"/>
      <c r="E28" s="14">
        <v>18</v>
      </c>
      <c r="F28" s="6"/>
      <c r="G28" s="21"/>
      <c r="H28" s="21"/>
      <c r="I28" s="21"/>
      <c r="J28" s="14">
        <v>18</v>
      </c>
    </row>
    <row r="29" spans="1:10" ht="12.4" customHeight="1" x14ac:dyDescent="0.2">
      <c r="A29" s="14">
        <v>19</v>
      </c>
      <c r="B29" s="21"/>
      <c r="C29" s="21"/>
      <c r="D29" s="21"/>
      <c r="E29" s="14">
        <v>19</v>
      </c>
      <c r="F29" s="6"/>
      <c r="G29" s="21"/>
      <c r="H29" s="21"/>
      <c r="I29" s="21"/>
      <c r="J29" s="14">
        <v>19</v>
      </c>
    </row>
    <row r="30" spans="1:10" ht="12.4" customHeight="1" x14ac:dyDescent="0.2">
      <c r="A30" s="14">
        <v>20</v>
      </c>
      <c r="B30" s="21"/>
      <c r="C30" s="21"/>
      <c r="D30" s="21"/>
      <c r="E30" s="14">
        <v>20</v>
      </c>
      <c r="F30" s="6"/>
      <c r="G30" s="21"/>
      <c r="H30" s="21"/>
      <c r="I30" s="21"/>
      <c r="J30" s="14">
        <v>20</v>
      </c>
    </row>
    <row r="31" spans="1:10" ht="12.4" customHeight="1" x14ac:dyDescent="0.2">
      <c r="A31" s="14">
        <v>21</v>
      </c>
      <c r="B31" s="21"/>
      <c r="C31" s="21"/>
      <c r="D31" s="21"/>
      <c r="E31" s="14">
        <v>21</v>
      </c>
      <c r="F31" s="6"/>
      <c r="G31" s="21"/>
      <c r="H31" s="21"/>
      <c r="I31" s="21"/>
      <c r="J31" s="14">
        <v>21</v>
      </c>
    </row>
    <row r="32" spans="1:10" ht="12.4" customHeight="1" x14ac:dyDescent="0.2">
      <c r="A32" s="14">
        <v>22</v>
      </c>
      <c r="B32" s="21"/>
      <c r="C32" s="21"/>
      <c r="D32" s="21"/>
      <c r="E32" s="14">
        <v>22</v>
      </c>
      <c r="F32" s="6"/>
      <c r="G32" s="21"/>
      <c r="H32" s="21"/>
      <c r="I32" s="21"/>
      <c r="J32" s="14">
        <v>22</v>
      </c>
    </row>
    <row r="33" spans="1:11" ht="12.4" customHeight="1" x14ac:dyDescent="0.2">
      <c r="A33" s="14">
        <v>23</v>
      </c>
      <c r="B33" s="21"/>
      <c r="C33" s="21"/>
      <c r="D33" s="21"/>
      <c r="E33" s="14">
        <v>23</v>
      </c>
      <c r="F33" s="6"/>
      <c r="G33" s="21"/>
      <c r="H33" s="21"/>
      <c r="I33" s="21"/>
      <c r="J33" s="14">
        <v>23</v>
      </c>
    </row>
    <row r="34" spans="1:11" ht="12.4" customHeight="1" x14ac:dyDescent="0.2">
      <c r="A34" s="14">
        <v>24</v>
      </c>
      <c r="B34" s="21"/>
      <c r="C34" s="21"/>
      <c r="D34" s="21"/>
      <c r="E34" s="14">
        <v>24</v>
      </c>
      <c r="F34" s="6"/>
      <c r="G34" s="21"/>
      <c r="H34" s="21"/>
      <c r="I34" s="21"/>
      <c r="J34" s="14">
        <v>24</v>
      </c>
    </row>
    <row r="35" spans="1:11" ht="12.4" customHeight="1" x14ac:dyDescent="0.2">
      <c r="A35" s="14">
        <v>25</v>
      </c>
      <c r="B35" s="21"/>
      <c r="C35" s="21"/>
      <c r="D35" s="21"/>
      <c r="E35" s="14">
        <v>25</v>
      </c>
      <c r="F35" s="6"/>
      <c r="G35" s="21"/>
      <c r="H35" s="21"/>
      <c r="I35" s="21" t="s">
        <v>175</v>
      </c>
      <c r="J35" s="14">
        <v>25</v>
      </c>
    </row>
    <row r="36" spans="1:11" ht="12.4" customHeight="1" x14ac:dyDescent="0.2">
      <c r="A36" s="14">
        <v>26</v>
      </c>
      <c r="B36" s="21"/>
      <c r="C36" s="21"/>
      <c r="D36" s="21"/>
      <c r="E36" s="14">
        <v>26</v>
      </c>
      <c r="F36" s="6"/>
      <c r="G36" s="21"/>
      <c r="H36" s="21"/>
      <c r="I36" s="21"/>
      <c r="J36" s="14">
        <v>26</v>
      </c>
    </row>
    <row r="37" spans="1:11" ht="12.4" customHeight="1" x14ac:dyDescent="0.2">
      <c r="A37" s="14">
        <v>27</v>
      </c>
      <c r="B37" s="21"/>
      <c r="C37" s="21"/>
      <c r="D37" s="21"/>
      <c r="E37" s="14">
        <v>27</v>
      </c>
      <c r="F37" s="6"/>
      <c r="G37" s="21"/>
      <c r="H37" s="21"/>
      <c r="I37" s="21"/>
      <c r="J37" s="14">
        <v>27</v>
      </c>
    </row>
    <row r="38" spans="1:11" ht="12.4" customHeight="1" x14ac:dyDescent="0.2">
      <c r="A38" s="14">
        <v>28</v>
      </c>
      <c r="B38" s="21" t="s">
        <v>8</v>
      </c>
      <c r="C38" s="21"/>
      <c r="D38" s="21" t="s">
        <v>8</v>
      </c>
      <c r="E38" s="14">
        <v>28</v>
      </c>
      <c r="F38" s="6"/>
      <c r="G38" s="21"/>
      <c r="H38" s="21"/>
      <c r="I38" s="21"/>
      <c r="J38" s="14">
        <v>28</v>
      </c>
    </row>
    <row r="39" spans="1:11" ht="12.4" customHeight="1" x14ac:dyDescent="0.2">
      <c r="A39" s="14">
        <v>29</v>
      </c>
      <c r="B39" s="21">
        <f>SUM(B11:B38)</f>
        <v>1369897.0899999999</v>
      </c>
      <c r="C39" s="21">
        <f>SUM(C11:C38)</f>
        <v>6015380.0600000005</v>
      </c>
      <c r="D39" s="21">
        <f>SUM(D11:D38)</f>
        <v>1088000</v>
      </c>
      <c r="E39" s="14">
        <v>29</v>
      </c>
      <c r="F39" s="11" t="s">
        <v>18</v>
      </c>
      <c r="G39" s="21">
        <f>SUM(G11:G38)</f>
        <v>1863046</v>
      </c>
      <c r="H39" s="21">
        <f>SUM(H11:H38)</f>
        <v>1863046</v>
      </c>
      <c r="I39" s="21">
        <f>SUM(I11:I38)</f>
        <v>1863046</v>
      </c>
      <c r="J39" s="14">
        <v>29</v>
      </c>
    </row>
    <row r="40" spans="1:11" ht="12.4" customHeight="1" x14ac:dyDescent="0.2">
      <c r="A40" s="14">
        <v>30</v>
      </c>
      <c r="B40" s="7"/>
      <c r="C40" s="7"/>
      <c r="D40" s="21">
        <v>430000</v>
      </c>
      <c r="E40" s="14">
        <v>30</v>
      </c>
      <c r="F40" s="11" t="s">
        <v>21</v>
      </c>
      <c r="G40" s="23">
        <v>480000</v>
      </c>
      <c r="H40" s="21">
        <v>480000</v>
      </c>
      <c r="I40" s="21">
        <v>480000</v>
      </c>
      <c r="J40" s="14">
        <v>30</v>
      </c>
    </row>
    <row r="41" spans="1:11" ht="12.4" customHeight="1" thickBot="1" x14ac:dyDescent="0.25">
      <c r="A41" s="15">
        <v>31</v>
      </c>
      <c r="B41" s="150">
        <v>441200.42</v>
      </c>
      <c r="C41" s="150">
        <v>458286</v>
      </c>
      <c r="D41" s="8"/>
      <c r="E41" s="15">
        <v>31</v>
      </c>
      <c r="F41" s="19" t="s">
        <v>19</v>
      </c>
      <c r="G41" s="8"/>
      <c r="H41" s="8"/>
      <c r="I41" s="8"/>
      <c r="J41" s="15">
        <v>31</v>
      </c>
    </row>
    <row r="42" spans="1:11" ht="15.75" customHeight="1" thickBot="1" x14ac:dyDescent="0.25">
      <c r="A42" s="17">
        <v>32</v>
      </c>
      <c r="B42" s="22">
        <f>B39+B41</f>
        <v>1811097.5099999998</v>
      </c>
      <c r="C42" s="22">
        <f>C39+C41</f>
        <v>6473666.0600000005</v>
      </c>
      <c r="D42" s="22">
        <f>D39+D40</f>
        <v>1518000</v>
      </c>
      <c r="E42" s="20">
        <v>32</v>
      </c>
      <c r="F42" s="4" t="s">
        <v>20</v>
      </c>
      <c r="G42" s="22">
        <f>G39+G40</f>
        <v>2343046</v>
      </c>
      <c r="H42" s="22">
        <f>H39+H40</f>
        <v>2343046</v>
      </c>
      <c r="I42" s="22">
        <f>I39+I40</f>
        <v>2343046</v>
      </c>
      <c r="J42" s="18">
        <v>32</v>
      </c>
      <c r="K42" s="3"/>
    </row>
    <row r="43" spans="1:11" ht="19.5" customHeight="1" x14ac:dyDescent="0.2">
      <c r="B43" s="10" t="s">
        <v>23</v>
      </c>
      <c r="C43" s="10"/>
      <c r="D43" s="159" t="s">
        <v>11</v>
      </c>
      <c r="E43" s="159"/>
      <c r="F43" s="159"/>
      <c r="G43" s="159"/>
    </row>
    <row r="44" spans="1:11" ht="13.15" customHeight="1" x14ac:dyDescent="0.25"/>
    <row r="45" spans="1:11" ht="13.15" customHeight="1" x14ac:dyDescent="0.25"/>
    <row r="46" spans="1:11" ht="15" hidden="1" customHeight="1" x14ac:dyDescent="0.25"/>
    <row r="47" spans="1:11" ht="10.5" hidden="1" customHeight="1" x14ac:dyDescent="0.25"/>
    <row r="48" spans="1:11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10.5" hidden="1" customHeight="1" x14ac:dyDescent="0.25"/>
    <row r="55" ht="10.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61" ht="9.75" hidden="1" customHeight="1" x14ac:dyDescent="0.25"/>
    <row r="62" ht="9.75" hidden="1" customHeight="1" x14ac:dyDescent="0.25"/>
    <row r="2290" ht="252.75" hidden="1" customHeight="1" x14ac:dyDescent="0.25"/>
  </sheetData>
  <mergeCells count="27">
    <mergeCell ref="B1:C1"/>
    <mergeCell ref="E6:F9"/>
    <mergeCell ref="E2:F2"/>
    <mergeCell ref="E3:F3"/>
    <mergeCell ref="E4:F4"/>
    <mergeCell ref="E5:F5"/>
    <mergeCell ref="E1:F1"/>
    <mergeCell ref="A6:A9"/>
    <mergeCell ref="B8:B9"/>
    <mergeCell ref="G6:I6"/>
    <mergeCell ref="B6:D6"/>
    <mergeCell ref="B7:C7"/>
    <mergeCell ref="C8:C9"/>
    <mergeCell ref="D7:D9"/>
    <mergeCell ref="G7:G9"/>
    <mergeCell ref="H7:H9"/>
    <mergeCell ref="D43:G43"/>
    <mergeCell ref="B2:C2"/>
    <mergeCell ref="B3:C3"/>
    <mergeCell ref="B4:C4"/>
    <mergeCell ref="B5:C5"/>
    <mergeCell ref="G4:I4"/>
    <mergeCell ref="J6:J9"/>
    <mergeCell ref="H3:I3"/>
    <mergeCell ref="H2:I2"/>
    <mergeCell ref="I7:I9"/>
    <mergeCell ref="G5:I5"/>
  </mergeCells>
  <phoneticPr fontId="0" type="noConversion"/>
  <printOptions horizontalCentered="1"/>
  <pageMargins left="0.24" right="0.33" top="0.26" bottom="0.25" header="0.17" footer="0"/>
  <pageSetup scale="98" orientation="landscape" r:id="rId1"/>
  <headerFooter alignWithMargins="0">
    <oddFooter>&amp;RPage 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D8E2A-611A-48C5-BFAC-6DA4D5A6B803}">
  <dimension ref="A1:N56"/>
  <sheetViews>
    <sheetView topLeftCell="A15" zoomScale="110" zoomScaleNormal="110" workbookViewId="0">
      <selection activeCell="I50" sqref="I50"/>
    </sheetView>
  </sheetViews>
  <sheetFormatPr defaultColWidth="0" defaultRowHeight="15" zeroHeight="1" x14ac:dyDescent="0.25"/>
  <cols>
    <col min="1" max="1" width="3.28515625" style="99" customWidth="1"/>
    <col min="2" max="3" width="15" style="28" customWidth="1"/>
    <col min="4" max="4" width="15.140625" style="28" customWidth="1"/>
    <col min="5" max="5" width="2.7109375" style="28" bestFit="1" customWidth="1"/>
    <col min="6" max="6" width="42.42578125" style="28" customWidth="1"/>
    <col min="7" max="9" width="15.28515625" style="28" customWidth="1"/>
    <col min="10" max="10" width="2.7109375" style="99" bestFit="1" customWidth="1"/>
    <col min="11" max="14" width="0" style="28" hidden="1" customWidth="1"/>
    <col min="15" max="16384" width="9.140625" style="28" hidden="1"/>
  </cols>
  <sheetData>
    <row r="1" spans="1:14" ht="15.75" x14ac:dyDescent="0.25">
      <c r="A1" s="25"/>
      <c r="B1" s="26"/>
      <c r="C1" s="26"/>
      <c r="D1" s="209" t="s">
        <v>40</v>
      </c>
      <c r="E1" s="209"/>
      <c r="F1" s="209"/>
      <c r="G1" s="209"/>
      <c r="H1" s="27"/>
      <c r="I1" s="27"/>
      <c r="J1" s="25"/>
    </row>
    <row r="2" spans="1:14" ht="15.75" x14ac:dyDescent="0.25">
      <c r="A2" s="25"/>
      <c r="B2" s="29" t="s">
        <v>7</v>
      </c>
      <c r="C2" s="26"/>
      <c r="D2" s="210"/>
      <c r="E2" s="210"/>
      <c r="F2" s="210"/>
      <c r="G2" s="210"/>
      <c r="H2" s="27"/>
      <c r="I2" s="27"/>
      <c r="J2" s="25"/>
      <c r="N2" s="30"/>
    </row>
    <row r="3" spans="1:14" ht="15.75" x14ac:dyDescent="0.25">
      <c r="A3" s="25"/>
      <c r="B3" s="29" t="s">
        <v>41</v>
      </c>
      <c r="C3" s="26"/>
      <c r="E3" s="211" t="s">
        <v>24</v>
      </c>
      <c r="F3" s="211"/>
      <c r="H3" s="212" t="s">
        <v>25</v>
      </c>
      <c r="I3" s="212"/>
      <c r="J3" s="25"/>
    </row>
    <row r="4" spans="1:14" ht="15.75" x14ac:dyDescent="0.25">
      <c r="A4" s="31"/>
      <c r="B4" s="32"/>
      <c r="C4" s="32"/>
      <c r="D4" s="33"/>
      <c r="E4" s="213" t="s">
        <v>42</v>
      </c>
      <c r="F4" s="213"/>
      <c r="G4" s="30"/>
      <c r="H4" s="214" t="s">
        <v>43</v>
      </c>
      <c r="I4" s="214"/>
      <c r="J4" s="214"/>
    </row>
    <row r="5" spans="1:14" ht="15.75" x14ac:dyDescent="0.25">
      <c r="A5" s="192"/>
      <c r="B5" s="195" t="s">
        <v>0</v>
      </c>
      <c r="C5" s="196"/>
      <c r="D5" s="197"/>
      <c r="E5" s="35"/>
      <c r="F5" s="198" t="s">
        <v>44</v>
      </c>
      <c r="G5" s="201" t="s">
        <v>45</v>
      </c>
      <c r="H5" s="202"/>
      <c r="I5" s="203"/>
      <c r="J5" s="192"/>
    </row>
    <row r="6" spans="1:14" ht="15.75" x14ac:dyDescent="0.25">
      <c r="A6" s="193"/>
      <c r="B6" s="207" t="s">
        <v>1</v>
      </c>
      <c r="C6" s="208"/>
      <c r="D6" s="36" t="s">
        <v>46</v>
      </c>
      <c r="E6" s="37"/>
      <c r="F6" s="199"/>
      <c r="G6" s="204"/>
      <c r="H6" s="205"/>
      <c r="I6" s="206"/>
      <c r="J6" s="193"/>
    </row>
    <row r="7" spans="1:14" x14ac:dyDescent="0.25">
      <c r="A7" s="193"/>
      <c r="B7" s="36" t="s">
        <v>47</v>
      </c>
      <c r="C7" s="36" t="s">
        <v>48</v>
      </c>
      <c r="D7" s="38" t="s">
        <v>49</v>
      </c>
      <c r="E7" s="37"/>
      <c r="F7" s="199"/>
      <c r="G7" s="36" t="s">
        <v>50</v>
      </c>
      <c r="H7" s="36" t="s">
        <v>51</v>
      </c>
      <c r="I7" s="36" t="s">
        <v>52</v>
      </c>
      <c r="J7" s="193"/>
    </row>
    <row r="8" spans="1:14" x14ac:dyDescent="0.25">
      <c r="A8" s="194"/>
      <c r="B8" s="39" t="s">
        <v>53</v>
      </c>
      <c r="C8" s="39" t="s">
        <v>54</v>
      </c>
      <c r="D8" s="39" t="s">
        <v>55</v>
      </c>
      <c r="E8" s="40"/>
      <c r="F8" s="200"/>
      <c r="G8" s="39" t="s">
        <v>56</v>
      </c>
      <c r="H8" s="39" t="s">
        <v>57</v>
      </c>
      <c r="I8" s="39" t="s">
        <v>58</v>
      </c>
      <c r="J8" s="194"/>
    </row>
    <row r="9" spans="1:14" x14ac:dyDescent="0.25">
      <c r="A9" s="41">
        <v>1</v>
      </c>
      <c r="B9" s="188"/>
      <c r="C9" s="188"/>
      <c r="D9" s="188"/>
      <c r="E9" s="41">
        <v>1</v>
      </c>
      <c r="F9" s="42" t="s">
        <v>59</v>
      </c>
      <c r="G9" s="188"/>
      <c r="H9" s="188"/>
      <c r="I9" s="188"/>
      <c r="J9" s="41">
        <v>1</v>
      </c>
    </row>
    <row r="10" spans="1:14" x14ac:dyDescent="0.25">
      <c r="A10" s="43">
        <v>2</v>
      </c>
      <c r="B10" s="44">
        <v>196978.89</v>
      </c>
      <c r="C10" s="44"/>
      <c r="D10" s="44">
        <v>446500</v>
      </c>
      <c r="E10" s="43">
        <v>2</v>
      </c>
      <c r="F10" s="45" t="s">
        <v>60</v>
      </c>
      <c r="G10" s="46">
        <v>674326</v>
      </c>
      <c r="H10" s="44">
        <v>674326</v>
      </c>
      <c r="I10" s="44">
        <v>674326</v>
      </c>
      <c r="J10" s="43">
        <v>2</v>
      </c>
    </row>
    <row r="11" spans="1:14" x14ac:dyDescent="0.25">
      <c r="A11" s="43">
        <v>3</v>
      </c>
      <c r="B11" s="44">
        <v>519850.83</v>
      </c>
      <c r="C11" s="44"/>
      <c r="D11" s="44">
        <v>514500</v>
      </c>
      <c r="E11" s="43">
        <v>3</v>
      </c>
      <c r="F11" s="45" t="s">
        <v>61</v>
      </c>
      <c r="G11" s="46">
        <v>569000</v>
      </c>
      <c r="H11" s="44">
        <v>569000</v>
      </c>
      <c r="I11" s="44">
        <v>569000</v>
      </c>
      <c r="J11" s="43">
        <v>3</v>
      </c>
    </row>
    <row r="12" spans="1:14" x14ac:dyDescent="0.25">
      <c r="A12" s="47">
        <v>4</v>
      </c>
      <c r="B12" s="48">
        <f>SUM(B10:B11)</f>
        <v>716829.72</v>
      </c>
      <c r="C12" s="48">
        <f>SUM(C10:C11)</f>
        <v>0</v>
      </c>
      <c r="D12" s="48">
        <f>SUM(D10:D11)</f>
        <v>961000</v>
      </c>
      <c r="E12" s="47">
        <v>4</v>
      </c>
      <c r="F12" s="49" t="s">
        <v>62</v>
      </c>
      <c r="G12" s="48">
        <v>1243326</v>
      </c>
      <c r="H12" s="48">
        <f>SUM(H10:H11)</f>
        <v>1243326</v>
      </c>
      <c r="I12" s="48">
        <f>SUM(I10:I11)</f>
        <v>1243326</v>
      </c>
      <c r="J12" s="47">
        <v>4</v>
      </c>
    </row>
    <row r="13" spans="1:14" ht="15.75" thickBot="1" x14ac:dyDescent="0.3">
      <c r="A13" s="47">
        <v>5</v>
      </c>
      <c r="B13" s="50"/>
      <c r="C13" s="50"/>
      <c r="D13" s="51">
        <v>8</v>
      </c>
      <c r="E13" s="52">
        <v>5</v>
      </c>
      <c r="F13" s="53" t="s">
        <v>63</v>
      </c>
      <c r="G13" s="50"/>
      <c r="H13" s="50"/>
      <c r="I13" s="50"/>
      <c r="J13" s="52">
        <v>5</v>
      </c>
    </row>
    <row r="14" spans="1:14" x14ac:dyDescent="0.25">
      <c r="A14" s="54">
        <v>6</v>
      </c>
      <c r="B14" s="183"/>
      <c r="C14" s="183"/>
      <c r="D14" s="184"/>
      <c r="E14" s="54">
        <v>6</v>
      </c>
      <c r="F14" s="55" t="s">
        <v>64</v>
      </c>
      <c r="G14" s="182"/>
      <c r="H14" s="183"/>
      <c r="I14" s="183"/>
      <c r="J14" s="54">
        <v>6</v>
      </c>
    </row>
    <row r="15" spans="1:14" x14ac:dyDescent="0.25">
      <c r="A15" s="43">
        <v>7</v>
      </c>
      <c r="B15" s="44">
        <v>183916.58</v>
      </c>
      <c r="C15" s="44"/>
      <c r="D15" s="44">
        <v>312500</v>
      </c>
      <c r="E15" s="43">
        <v>7</v>
      </c>
      <c r="F15" s="56" t="s">
        <v>65</v>
      </c>
      <c r="G15" s="46">
        <f>'LB-31 Requirements Detail'!G64</f>
        <v>303000</v>
      </c>
      <c r="H15" s="44">
        <v>303000</v>
      </c>
      <c r="I15" s="44">
        <v>303000</v>
      </c>
      <c r="J15" s="43">
        <v>7</v>
      </c>
    </row>
    <row r="16" spans="1:14" x14ac:dyDescent="0.25">
      <c r="A16" s="43">
        <v>8</v>
      </c>
      <c r="B16" s="44">
        <v>77530.289999999994</v>
      </c>
      <c r="C16" s="44"/>
      <c r="D16" s="44">
        <v>0</v>
      </c>
      <c r="E16" s="43">
        <v>8</v>
      </c>
      <c r="F16" s="56" t="s">
        <v>66</v>
      </c>
      <c r="G16" s="44">
        <v>0</v>
      </c>
      <c r="H16" s="44"/>
      <c r="I16" s="44"/>
      <c r="J16" s="43">
        <v>8</v>
      </c>
    </row>
    <row r="17" spans="1:10" ht="15.75" thickBot="1" x14ac:dyDescent="0.3">
      <c r="A17" s="57">
        <v>9</v>
      </c>
      <c r="B17" s="58">
        <f t="shared" ref="B17:C17" si="0">SUM(B15:B16)</f>
        <v>261446.87</v>
      </c>
      <c r="C17" s="58">
        <f t="shared" si="0"/>
        <v>0</v>
      </c>
      <c r="D17" s="58">
        <f>SUM(D15:D16)</f>
        <v>312500</v>
      </c>
      <c r="E17" s="59">
        <v>9</v>
      </c>
      <c r="F17" s="49" t="s">
        <v>67</v>
      </c>
      <c r="G17" s="58">
        <v>303000</v>
      </c>
      <c r="H17" s="58">
        <f t="shared" ref="H17:I17" si="1">SUM(H15:H16)</f>
        <v>303000</v>
      </c>
      <c r="I17" s="58">
        <f t="shared" si="1"/>
        <v>303000</v>
      </c>
      <c r="J17" s="59">
        <v>9</v>
      </c>
    </row>
    <row r="18" spans="1:10" x14ac:dyDescent="0.25">
      <c r="A18" s="60">
        <v>10</v>
      </c>
      <c r="B18" s="189"/>
      <c r="C18" s="190"/>
      <c r="D18" s="191"/>
      <c r="E18" s="61">
        <v>10</v>
      </c>
      <c r="F18" s="62" t="s">
        <v>68</v>
      </c>
      <c r="G18" s="189"/>
      <c r="H18" s="190"/>
      <c r="I18" s="191"/>
      <c r="J18" s="61">
        <v>10</v>
      </c>
    </row>
    <row r="19" spans="1:10" x14ac:dyDescent="0.25">
      <c r="A19" s="63">
        <v>11</v>
      </c>
      <c r="B19" s="64">
        <v>387459.13</v>
      </c>
      <c r="C19" s="64"/>
      <c r="D19" s="64">
        <v>25000</v>
      </c>
      <c r="E19" s="63">
        <v>11</v>
      </c>
      <c r="F19" s="56" t="s">
        <v>69</v>
      </c>
      <c r="G19" s="64">
        <v>0</v>
      </c>
      <c r="H19" s="64"/>
      <c r="I19" s="64"/>
      <c r="J19" s="63">
        <v>11</v>
      </c>
    </row>
    <row r="20" spans="1:10" x14ac:dyDescent="0.25">
      <c r="A20" s="43">
        <v>12</v>
      </c>
      <c r="B20" s="44">
        <v>15173.11</v>
      </c>
      <c r="C20" s="44"/>
      <c r="D20" s="44">
        <v>20000</v>
      </c>
      <c r="E20" s="43">
        <v>12</v>
      </c>
      <c r="F20" s="56" t="s">
        <v>70</v>
      </c>
      <c r="G20" s="44">
        <v>90000</v>
      </c>
      <c r="H20" s="44">
        <v>90000</v>
      </c>
      <c r="I20" s="44">
        <v>90000</v>
      </c>
      <c r="J20" s="43">
        <v>12</v>
      </c>
    </row>
    <row r="21" spans="1:10" x14ac:dyDescent="0.25">
      <c r="A21" s="43">
        <v>13</v>
      </c>
      <c r="B21" s="65">
        <v>11275.54</v>
      </c>
      <c r="C21" s="65"/>
      <c r="D21" s="65">
        <v>20000</v>
      </c>
      <c r="E21" s="34">
        <v>13</v>
      </c>
      <c r="F21" s="66" t="s">
        <v>71</v>
      </c>
      <c r="G21" s="65">
        <v>5000</v>
      </c>
      <c r="H21" s="65">
        <v>5000</v>
      </c>
      <c r="I21" s="65">
        <v>5000</v>
      </c>
      <c r="J21" s="34">
        <v>13</v>
      </c>
    </row>
    <row r="22" spans="1:10" x14ac:dyDescent="0.25">
      <c r="A22" s="43">
        <v>14</v>
      </c>
      <c r="B22" s="65">
        <v>1124</v>
      </c>
      <c r="C22" s="65"/>
      <c r="D22" s="65">
        <v>0</v>
      </c>
      <c r="E22" s="34">
        <v>14</v>
      </c>
      <c r="F22" s="66" t="s">
        <v>72</v>
      </c>
      <c r="G22" s="65">
        <v>0</v>
      </c>
      <c r="H22" s="65"/>
      <c r="I22" s="65"/>
      <c r="J22" s="34">
        <v>14</v>
      </c>
    </row>
    <row r="23" spans="1:10" x14ac:dyDescent="0.25">
      <c r="A23" s="43">
        <v>15</v>
      </c>
      <c r="B23" s="65">
        <v>0</v>
      </c>
      <c r="C23" s="65"/>
      <c r="D23" s="65">
        <v>0</v>
      </c>
      <c r="E23" s="34">
        <v>15</v>
      </c>
      <c r="F23" s="66" t="s">
        <v>73</v>
      </c>
      <c r="G23" s="65">
        <v>0</v>
      </c>
      <c r="H23" s="65"/>
      <c r="I23" s="65"/>
      <c r="J23" s="34">
        <v>15</v>
      </c>
    </row>
    <row r="24" spans="1:10" x14ac:dyDescent="0.25">
      <c r="A24" s="43">
        <v>16</v>
      </c>
      <c r="B24" s="65">
        <v>0</v>
      </c>
      <c r="C24" s="65"/>
      <c r="D24" s="65">
        <v>30000</v>
      </c>
      <c r="E24" s="34">
        <v>16</v>
      </c>
      <c r="F24" s="66" t="s">
        <v>74</v>
      </c>
      <c r="G24" s="65">
        <v>0</v>
      </c>
      <c r="H24" s="65"/>
      <c r="I24" s="65"/>
      <c r="J24" s="34">
        <v>16</v>
      </c>
    </row>
    <row r="25" spans="1:10" ht="15.75" thickBot="1" x14ac:dyDescent="0.3">
      <c r="A25" s="47">
        <v>17</v>
      </c>
      <c r="B25" s="58">
        <f t="shared" ref="B25:C25" si="2">SUM(B19:B24)</f>
        <v>415031.77999999997</v>
      </c>
      <c r="C25" s="58">
        <f t="shared" si="2"/>
        <v>0</v>
      </c>
      <c r="D25" s="58">
        <f>SUM(D19:D24)</f>
        <v>95000</v>
      </c>
      <c r="E25" s="52">
        <v>17</v>
      </c>
      <c r="F25" s="67" t="s">
        <v>75</v>
      </c>
      <c r="G25" s="58">
        <f>SUM(G19:G24)</f>
        <v>95000</v>
      </c>
      <c r="H25" s="58">
        <f t="shared" ref="H25:I25" si="3">SUM(H19:H24)</f>
        <v>95000</v>
      </c>
      <c r="I25" s="58">
        <f t="shared" si="3"/>
        <v>95000</v>
      </c>
      <c r="J25" s="52">
        <v>17</v>
      </c>
    </row>
    <row r="26" spans="1:10" x14ac:dyDescent="0.25">
      <c r="A26" s="41">
        <v>18</v>
      </c>
      <c r="B26" s="182"/>
      <c r="C26" s="183"/>
      <c r="D26" s="184"/>
      <c r="E26" s="68">
        <v>18</v>
      </c>
      <c r="F26" s="69" t="s">
        <v>76</v>
      </c>
      <c r="G26" s="182"/>
      <c r="H26" s="183"/>
      <c r="I26" s="184"/>
      <c r="J26" s="68">
        <v>18</v>
      </c>
    </row>
    <row r="27" spans="1:10" x14ac:dyDescent="0.25">
      <c r="A27" s="43">
        <v>19</v>
      </c>
      <c r="B27" s="44">
        <v>75000</v>
      </c>
      <c r="C27" s="44"/>
      <c r="D27" s="44">
        <v>0</v>
      </c>
      <c r="E27" s="43">
        <v>19</v>
      </c>
      <c r="F27" s="56" t="s">
        <v>77</v>
      </c>
      <c r="G27" s="44">
        <v>0</v>
      </c>
      <c r="H27" s="44"/>
      <c r="I27" s="44"/>
      <c r="J27" s="43">
        <v>19</v>
      </c>
    </row>
    <row r="28" spans="1:10" x14ac:dyDescent="0.25">
      <c r="A28" s="43">
        <v>20</v>
      </c>
      <c r="B28" s="44">
        <v>2808.75</v>
      </c>
      <c r="C28" s="44"/>
      <c r="D28" s="44">
        <v>0</v>
      </c>
      <c r="E28" s="43">
        <v>20</v>
      </c>
      <c r="F28" s="56" t="s">
        <v>14</v>
      </c>
      <c r="G28" s="44">
        <v>0</v>
      </c>
      <c r="H28" s="44"/>
      <c r="I28" s="44"/>
      <c r="J28" s="43">
        <v>20</v>
      </c>
    </row>
    <row r="29" spans="1:10" ht="15.75" thickBot="1" x14ac:dyDescent="0.3">
      <c r="A29" s="47">
        <v>21</v>
      </c>
      <c r="B29" s="58">
        <f t="shared" ref="B29:C29" si="4">SUM(B27:B28)</f>
        <v>77808.75</v>
      </c>
      <c r="C29" s="58">
        <f t="shared" si="4"/>
        <v>0</v>
      </c>
      <c r="D29" s="58">
        <f>SUM(D27:D28)</f>
        <v>0</v>
      </c>
      <c r="E29" s="52">
        <v>21</v>
      </c>
      <c r="F29" s="67" t="s">
        <v>78</v>
      </c>
      <c r="G29" s="58">
        <f>SUM(G27:G28)</f>
        <v>0</v>
      </c>
      <c r="H29" s="58">
        <f t="shared" ref="H29:I29" si="5">SUM(H27:H28)</f>
        <v>0</v>
      </c>
      <c r="I29" s="58">
        <f t="shared" si="5"/>
        <v>0</v>
      </c>
      <c r="J29" s="52">
        <v>21</v>
      </c>
    </row>
    <row r="30" spans="1:10" x14ac:dyDescent="0.25">
      <c r="A30" s="70">
        <v>22</v>
      </c>
      <c r="B30" s="185"/>
      <c r="C30" s="186"/>
      <c r="D30" s="187"/>
      <c r="E30" s="71">
        <v>22</v>
      </c>
      <c r="F30" s="72" t="s">
        <v>79</v>
      </c>
      <c r="G30" s="185"/>
      <c r="H30" s="186"/>
      <c r="I30" s="187"/>
      <c r="J30" s="71">
        <v>22</v>
      </c>
    </row>
    <row r="31" spans="1:10" x14ac:dyDescent="0.25">
      <c r="A31" s="63">
        <v>23</v>
      </c>
      <c r="B31" s="64">
        <v>0</v>
      </c>
      <c r="C31" s="64"/>
      <c r="D31" s="64">
        <v>0</v>
      </c>
      <c r="E31" s="63">
        <v>23</v>
      </c>
      <c r="F31" s="56"/>
      <c r="G31" s="64">
        <v>0</v>
      </c>
      <c r="H31" s="64"/>
      <c r="I31" s="64"/>
      <c r="J31" s="63">
        <v>23</v>
      </c>
    </row>
    <row r="32" spans="1:10" x14ac:dyDescent="0.25">
      <c r="A32" s="43">
        <v>24</v>
      </c>
      <c r="B32" s="44">
        <v>0</v>
      </c>
      <c r="C32" s="44"/>
      <c r="D32" s="44">
        <v>0</v>
      </c>
      <c r="E32" s="43">
        <v>24</v>
      </c>
      <c r="F32" s="56"/>
      <c r="G32" s="44">
        <v>0</v>
      </c>
      <c r="H32" s="44"/>
      <c r="I32" s="44"/>
      <c r="J32" s="43">
        <v>24</v>
      </c>
    </row>
    <row r="33" spans="1:10" ht="15.75" thickBot="1" x14ac:dyDescent="0.3">
      <c r="A33" s="47">
        <v>25</v>
      </c>
      <c r="B33" s="58">
        <f>SUM(B31:B32)</f>
        <v>0</v>
      </c>
      <c r="C33" s="58">
        <f t="shared" ref="C33:D33" si="6">SUM(C31:C32)</f>
        <v>0</v>
      </c>
      <c r="D33" s="58">
        <f t="shared" si="6"/>
        <v>0</v>
      </c>
      <c r="E33" s="52">
        <v>25</v>
      </c>
      <c r="F33" s="67" t="s">
        <v>80</v>
      </c>
      <c r="G33" s="58">
        <f>SUM(G31:G32)</f>
        <v>0</v>
      </c>
      <c r="H33" s="58">
        <f t="shared" ref="H33:I33" si="7">SUM(H31:H32)</f>
        <v>0</v>
      </c>
      <c r="I33" s="58">
        <f t="shared" si="7"/>
        <v>0</v>
      </c>
      <c r="J33" s="47">
        <v>25</v>
      </c>
    </row>
    <row r="34" spans="1:10" x14ac:dyDescent="0.25">
      <c r="A34" s="41">
        <v>26</v>
      </c>
      <c r="B34" s="182" t="s">
        <v>8</v>
      </c>
      <c r="C34" s="183"/>
      <c r="D34" s="184"/>
      <c r="E34" s="68">
        <v>26</v>
      </c>
      <c r="F34" s="69" t="s">
        <v>81</v>
      </c>
      <c r="G34" s="182"/>
      <c r="H34" s="183"/>
      <c r="I34" s="184"/>
      <c r="J34" s="41">
        <v>26</v>
      </c>
    </row>
    <row r="35" spans="1:10" x14ac:dyDescent="0.25">
      <c r="A35" s="43">
        <v>27</v>
      </c>
      <c r="B35" s="44">
        <v>0</v>
      </c>
      <c r="C35" s="44">
        <v>4900000</v>
      </c>
      <c r="D35" s="44">
        <v>0</v>
      </c>
      <c r="E35" s="43">
        <v>27</v>
      </c>
      <c r="F35" s="73" t="s">
        <v>82</v>
      </c>
      <c r="G35" s="44">
        <v>95000</v>
      </c>
      <c r="H35" s="44">
        <v>95000</v>
      </c>
      <c r="I35" s="44">
        <v>95000</v>
      </c>
      <c r="J35" s="43">
        <v>27</v>
      </c>
    </row>
    <row r="36" spans="1:10" x14ac:dyDescent="0.25">
      <c r="A36" s="43">
        <v>28</v>
      </c>
      <c r="B36" s="44">
        <v>0</v>
      </c>
      <c r="C36" s="44"/>
      <c r="D36" s="44">
        <v>0</v>
      </c>
      <c r="E36" s="43">
        <v>28</v>
      </c>
      <c r="F36" s="73"/>
      <c r="G36" s="44">
        <v>0</v>
      </c>
      <c r="H36" s="44"/>
      <c r="I36" s="44"/>
      <c r="J36" s="43">
        <v>28</v>
      </c>
    </row>
    <row r="37" spans="1:10" x14ac:dyDescent="0.25">
      <c r="A37" s="43">
        <v>29</v>
      </c>
      <c r="B37" s="74">
        <v>0</v>
      </c>
      <c r="C37" s="75"/>
      <c r="D37" s="75">
        <v>0</v>
      </c>
      <c r="E37" s="43">
        <v>29</v>
      </c>
      <c r="F37" s="56"/>
      <c r="G37" s="75">
        <v>0</v>
      </c>
      <c r="H37" s="75"/>
      <c r="I37" s="75"/>
      <c r="J37" s="43">
        <v>29</v>
      </c>
    </row>
    <row r="38" spans="1:10" x14ac:dyDescent="0.25">
      <c r="A38" s="76">
        <v>30</v>
      </c>
      <c r="B38" s="77">
        <v>0</v>
      </c>
      <c r="C38" s="77"/>
      <c r="D38" s="77">
        <v>0</v>
      </c>
      <c r="E38" s="76">
        <v>30</v>
      </c>
      <c r="F38" s="78"/>
      <c r="G38" s="77">
        <v>0</v>
      </c>
      <c r="H38" s="77"/>
      <c r="I38" s="77"/>
      <c r="J38" s="76">
        <v>30</v>
      </c>
    </row>
    <row r="39" spans="1:10" x14ac:dyDescent="0.25">
      <c r="A39" s="63">
        <v>31</v>
      </c>
      <c r="B39" s="64">
        <v>0</v>
      </c>
      <c r="C39" s="64"/>
      <c r="D39" s="64">
        <v>0</v>
      </c>
      <c r="E39" s="63">
        <v>31</v>
      </c>
      <c r="F39" s="56"/>
      <c r="G39" s="64">
        <v>0</v>
      </c>
      <c r="H39" s="64"/>
      <c r="I39" s="64"/>
      <c r="J39" s="63">
        <v>31</v>
      </c>
    </row>
    <row r="40" spans="1:10" ht="15.75" thickBot="1" x14ac:dyDescent="0.3">
      <c r="A40" s="43">
        <v>32</v>
      </c>
      <c r="B40" s="79">
        <f>SUM(B35:B39)</f>
        <v>0</v>
      </c>
      <c r="C40" s="79">
        <f t="shared" ref="C40:D40" si="8">SUM(C35:C39)</f>
        <v>4900000</v>
      </c>
      <c r="D40" s="79">
        <f t="shared" si="8"/>
        <v>0</v>
      </c>
      <c r="E40" s="80">
        <v>32</v>
      </c>
      <c r="F40" s="81" t="s">
        <v>83</v>
      </c>
      <c r="G40" s="79">
        <f>SUM(G35:G39)</f>
        <v>95000</v>
      </c>
      <c r="H40" s="79">
        <f t="shared" ref="H40:I40" si="9">SUM(H35:H39)</f>
        <v>95000</v>
      </c>
      <c r="I40" s="79">
        <f t="shared" si="9"/>
        <v>95000</v>
      </c>
      <c r="J40" s="80">
        <v>32</v>
      </c>
    </row>
    <row r="41" spans="1:10" ht="15.75" thickBot="1" x14ac:dyDescent="0.3">
      <c r="A41" s="63">
        <v>33</v>
      </c>
      <c r="B41" s="82"/>
      <c r="C41" s="83"/>
      <c r="D41" s="84">
        <v>149500</v>
      </c>
      <c r="E41" s="85">
        <v>33</v>
      </c>
      <c r="F41" s="86" t="s">
        <v>84</v>
      </c>
      <c r="G41" s="84">
        <f>'LB-20 Resources'!G42-G12-G17-G25-G29-G33-G40</f>
        <v>606720</v>
      </c>
      <c r="H41" s="84">
        <v>606720</v>
      </c>
      <c r="I41" s="84">
        <v>606720</v>
      </c>
      <c r="J41" s="85">
        <v>33</v>
      </c>
    </row>
    <row r="42" spans="1:10" ht="15.75" thickBot="1" x14ac:dyDescent="0.3">
      <c r="A42" s="63">
        <v>35</v>
      </c>
      <c r="B42" s="82"/>
      <c r="C42" s="83"/>
      <c r="D42" s="84">
        <v>0</v>
      </c>
      <c r="E42" s="85">
        <v>35</v>
      </c>
      <c r="F42" s="86" t="s">
        <v>85</v>
      </c>
      <c r="G42" s="84"/>
      <c r="H42" s="84">
        <v>0</v>
      </c>
      <c r="I42" s="84">
        <v>0</v>
      </c>
      <c r="J42" s="85">
        <v>35</v>
      </c>
    </row>
    <row r="43" spans="1:10" s="91" customFormat="1" ht="15.75" thickBot="1" x14ac:dyDescent="0.3">
      <c r="A43" s="47">
        <v>36</v>
      </c>
      <c r="B43" s="87">
        <f>B12+B17+B25+B29+B33+B40</f>
        <v>1471117.1199999999</v>
      </c>
      <c r="C43" s="87">
        <f>C12+C17+C25+C29+C33+C40</f>
        <v>4900000</v>
      </c>
      <c r="D43" s="87">
        <f>D12+D17+D25+D29+D33+D40+D41+D42</f>
        <v>1518000</v>
      </c>
      <c r="E43" s="88">
        <v>36</v>
      </c>
      <c r="F43" s="89" t="s">
        <v>86</v>
      </c>
      <c r="G43" s="87">
        <f>G12+G17+G25+G29+G33+G40+G41+G42</f>
        <v>2343046</v>
      </c>
      <c r="H43" s="87">
        <f t="shared" ref="H43:I43" si="10">H12+H17+H25+H29+H33+H40+H41+H42</f>
        <v>2343046</v>
      </c>
      <c r="I43" s="87">
        <f t="shared" si="10"/>
        <v>2343046</v>
      </c>
      <c r="J43" s="90">
        <v>36</v>
      </c>
    </row>
    <row r="44" spans="1:10" ht="16.5" thickTop="1" thickBot="1" x14ac:dyDescent="0.3">
      <c r="A44" s="43">
        <v>38</v>
      </c>
      <c r="B44" s="44"/>
      <c r="C44" s="44"/>
      <c r="D44" s="92"/>
      <c r="E44" s="43">
        <v>38</v>
      </c>
      <c r="F44" s="93" t="s">
        <v>87</v>
      </c>
      <c r="G44" s="92"/>
      <c r="H44" s="92"/>
      <c r="I44" s="92"/>
      <c r="J44" s="43">
        <v>38</v>
      </c>
    </row>
    <row r="45" spans="1:10" ht="15.75" thickBot="1" x14ac:dyDescent="0.3">
      <c r="A45" s="94">
        <v>39</v>
      </c>
      <c r="B45" s="95">
        <f>B43+B44</f>
        <v>1471117.1199999999</v>
      </c>
      <c r="C45" s="95">
        <f>C43+C44</f>
        <v>4900000</v>
      </c>
      <c r="D45" s="95">
        <f>D43</f>
        <v>1518000</v>
      </c>
      <c r="E45" s="94">
        <v>39</v>
      </c>
      <c r="F45" s="96" t="s">
        <v>88</v>
      </c>
      <c r="G45" s="95">
        <f>G43</f>
        <v>2343046</v>
      </c>
      <c r="H45" s="95">
        <f t="shared" ref="H45:I45" si="11">H43</f>
        <v>2343046</v>
      </c>
      <c r="I45" s="95">
        <f t="shared" si="11"/>
        <v>2343046</v>
      </c>
      <c r="J45" s="94">
        <v>39</v>
      </c>
    </row>
    <row r="46" spans="1:10" ht="15.75" x14ac:dyDescent="0.25">
      <c r="A46" s="25"/>
      <c r="B46" s="27"/>
      <c r="C46" s="26"/>
      <c r="D46" s="27"/>
      <c r="E46" s="97"/>
      <c r="F46" s="97"/>
      <c r="G46" s="27"/>
      <c r="H46" s="27"/>
      <c r="I46" s="27"/>
      <c r="J46" s="25"/>
    </row>
    <row r="47" spans="1:10" x14ac:dyDescent="0.25">
      <c r="A47" s="98" t="s">
        <v>89</v>
      </c>
      <c r="D47" s="27"/>
      <c r="E47" s="27"/>
      <c r="F47" s="27"/>
      <c r="G47" s="27"/>
      <c r="H47" s="27"/>
      <c r="I47" s="27"/>
      <c r="J47" s="25"/>
    </row>
    <row r="48" spans="1:10" x14ac:dyDescent="0.25"/>
    <row r="50" spans="7:7" x14ac:dyDescent="0.25"/>
    <row r="51" spans="7:7" x14ac:dyDescent="0.25"/>
    <row r="52" spans="7:7" x14ac:dyDescent="0.25"/>
    <row r="53" spans="7:7" x14ac:dyDescent="0.25">
      <c r="G53" s="100"/>
    </row>
    <row r="54" spans="7:7" x14ac:dyDescent="0.25">
      <c r="G54" s="100"/>
    </row>
    <row r="55" spans="7:7" x14ac:dyDescent="0.25"/>
    <row r="56" spans="7:7" x14ac:dyDescent="0.25"/>
  </sheetData>
  <mergeCells count="24">
    <mergeCell ref="D1:G1"/>
    <mergeCell ref="D2:G2"/>
    <mergeCell ref="E3:F3"/>
    <mergeCell ref="H3:I3"/>
    <mergeCell ref="E4:F4"/>
    <mergeCell ref="H4:J4"/>
    <mergeCell ref="A5:A8"/>
    <mergeCell ref="B5:D5"/>
    <mergeCell ref="F5:F8"/>
    <mergeCell ref="G5:I6"/>
    <mergeCell ref="J5:J8"/>
    <mergeCell ref="B6:C6"/>
    <mergeCell ref="B9:D9"/>
    <mergeCell ref="G9:I9"/>
    <mergeCell ref="B14:D14"/>
    <mergeCell ref="G14:I14"/>
    <mergeCell ref="B18:D18"/>
    <mergeCell ref="G18:I18"/>
    <mergeCell ref="B26:D26"/>
    <mergeCell ref="G26:I26"/>
    <mergeCell ref="B30:D30"/>
    <mergeCell ref="G30:I30"/>
    <mergeCell ref="B34:D34"/>
    <mergeCell ref="G34:I34"/>
  </mergeCells>
  <printOptions horizontalCentered="1"/>
  <pageMargins left="0.7" right="0.7" top="0.75" bottom="0.75" header="0.3" footer="0.3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D9A91-BA6B-4375-8549-46CE6FA6A249}">
  <dimension ref="A1:K72"/>
  <sheetViews>
    <sheetView topLeftCell="A16" zoomScale="150" zoomScaleNormal="150" workbookViewId="0">
      <selection activeCell="C15" sqref="C15"/>
    </sheetView>
  </sheetViews>
  <sheetFormatPr defaultColWidth="8.85546875" defaultRowHeight="15.75" x14ac:dyDescent="0.25"/>
  <cols>
    <col min="1" max="1" width="2.7109375" style="101" bestFit="1" customWidth="1"/>
    <col min="2" max="3" width="15" style="102" customWidth="1"/>
    <col min="4" max="4" width="15.140625" style="30" customWidth="1"/>
    <col min="5" max="5" width="2.85546875" style="98" bestFit="1" customWidth="1"/>
    <col min="6" max="6" width="39.7109375" style="30" customWidth="1"/>
    <col min="7" max="9" width="15.28515625" style="30" customWidth="1"/>
    <col min="10" max="10" width="2.7109375" style="101" bestFit="1" customWidth="1"/>
    <col min="11" max="16384" width="8.85546875" style="28"/>
  </cols>
  <sheetData>
    <row r="1" spans="1:11" x14ac:dyDescent="0.25">
      <c r="D1" s="240" t="s">
        <v>90</v>
      </c>
      <c r="E1" s="240"/>
      <c r="F1" s="240"/>
      <c r="G1" s="240"/>
    </row>
    <row r="2" spans="1:11" x14ac:dyDescent="0.25">
      <c r="B2" s="103" t="s">
        <v>7</v>
      </c>
      <c r="D2" s="241"/>
      <c r="E2" s="241"/>
      <c r="F2" s="241"/>
      <c r="G2" s="241"/>
    </row>
    <row r="3" spans="1:11" x14ac:dyDescent="0.25">
      <c r="B3" s="103" t="s">
        <v>91</v>
      </c>
      <c r="E3" s="242" t="s">
        <v>92</v>
      </c>
      <c r="F3" s="242"/>
      <c r="H3" s="243" t="s">
        <v>25</v>
      </c>
      <c r="I3" s="243"/>
    </row>
    <row r="4" spans="1:11" x14ac:dyDescent="0.25">
      <c r="A4" s="104"/>
      <c r="B4" s="105"/>
      <c r="C4" s="105"/>
      <c r="D4" s="214" t="s">
        <v>42</v>
      </c>
      <c r="E4" s="214"/>
      <c r="F4" s="214"/>
      <c r="G4" s="214"/>
      <c r="H4" s="244" t="s">
        <v>93</v>
      </c>
      <c r="I4" s="245"/>
      <c r="J4" s="245"/>
    </row>
    <row r="5" spans="1:11" x14ac:dyDescent="0.25">
      <c r="A5" s="220"/>
      <c r="B5" s="223" t="s">
        <v>0</v>
      </c>
      <c r="C5" s="224"/>
      <c r="D5" s="225"/>
      <c r="E5" s="226" t="s">
        <v>94</v>
      </c>
      <c r="F5" s="227"/>
      <c r="G5" s="232" t="s">
        <v>45</v>
      </c>
      <c r="H5" s="233"/>
      <c r="I5" s="234"/>
      <c r="J5" s="220"/>
    </row>
    <row r="6" spans="1:11" x14ac:dyDescent="0.25">
      <c r="A6" s="221"/>
      <c r="B6" s="238" t="s">
        <v>1</v>
      </c>
      <c r="C6" s="239"/>
      <c r="D6" s="107" t="s">
        <v>46</v>
      </c>
      <c r="E6" s="228"/>
      <c r="F6" s="229"/>
      <c r="G6" s="235"/>
      <c r="H6" s="236"/>
      <c r="I6" s="237"/>
      <c r="J6" s="221"/>
    </row>
    <row r="7" spans="1:11" ht="15" x14ac:dyDescent="0.25">
      <c r="A7" s="221"/>
      <c r="B7" s="107" t="s">
        <v>47</v>
      </c>
      <c r="C7" s="107" t="s">
        <v>48</v>
      </c>
      <c r="D7" s="108" t="s">
        <v>49</v>
      </c>
      <c r="E7" s="228"/>
      <c r="F7" s="229"/>
      <c r="G7" s="107" t="s">
        <v>50</v>
      </c>
      <c r="H7" s="107" t="s">
        <v>51</v>
      </c>
      <c r="I7" s="107" t="s">
        <v>52</v>
      </c>
      <c r="J7" s="221"/>
    </row>
    <row r="8" spans="1:11" ht="15" x14ac:dyDescent="0.25">
      <c r="A8" s="222"/>
      <c r="B8" s="109" t="s">
        <v>53</v>
      </c>
      <c r="C8" s="109" t="s">
        <v>54</v>
      </c>
      <c r="D8" s="109" t="s">
        <v>55</v>
      </c>
      <c r="E8" s="230"/>
      <c r="F8" s="231"/>
      <c r="G8" s="109" t="s">
        <v>56</v>
      </c>
      <c r="H8" s="109" t="s">
        <v>57</v>
      </c>
      <c r="I8" s="109" t="s">
        <v>58</v>
      </c>
      <c r="J8" s="222"/>
    </row>
    <row r="9" spans="1:11" ht="15" x14ac:dyDescent="0.25">
      <c r="A9" s="110">
        <v>1</v>
      </c>
      <c r="B9" s="215"/>
      <c r="C9" s="215"/>
      <c r="D9" s="215"/>
      <c r="E9" s="110">
        <v>1</v>
      </c>
      <c r="F9" s="111" t="s">
        <v>95</v>
      </c>
      <c r="G9" s="215"/>
      <c r="H9" s="215"/>
      <c r="I9" s="215"/>
      <c r="J9" s="110">
        <v>1</v>
      </c>
    </row>
    <row r="10" spans="1:11" ht="15" x14ac:dyDescent="0.25">
      <c r="A10" s="111">
        <v>2</v>
      </c>
      <c r="B10" s="46">
        <v>61166.68</v>
      </c>
      <c r="C10" s="44">
        <v>74000.02</v>
      </c>
      <c r="D10" s="44">
        <v>86000</v>
      </c>
      <c r="E10" s="111">
        <v>2</v>
      </c>
      <c r="F10" s="112" t="s">
        <v>96</v>
      </c>
      <c r="G10" s="44">
        <v>86000</v>
      </c>
      <c r="H10" s="44">
        <v>86000</v>
      </c>
      <c r="I10" s="44">
        <v>86000</v>
      </c>
      <c r="J10" s="111">
        <v>2</v>
      </c>
    </row>
    <row r="11" spans="1:11" ht="15" x14ac:dyDescent="0.25">
      <c r="A11" s="111">
        <v>3</v>
      </c>
      <c r="B11" s="46">
        <v>0</v>
      </c>
      <c r="C11" s="44">
        <v>0</v>
      </c>
      <c r="D11" s="44">
        <v>0</v>
      </c>
      <c r="E11" s="111">
        <v>3</v>
      </c>
      <c r="F11" s="112" t="s">
        <v>97</v>
      </c>
      <c r="G11" s="46">
        <v>72500</v>
      </c>
      <c r="H11" s="44">
        <v>72500</v>
      </c>
      <c r="I11" s="44">
        <v>72500</v>
      </c>
      <c r="J11" s="111">
        <v>3</v>
      </c>
    </row>
    <row r="12" spans="1:11" ht="15" x14ac:dyDescent="0.25">
      <c r="A12" s="111">
        <v>4</v>
      </c>
      <c r="B12" s="46">
        <v>0</v>
      </c>
      <c r="C12" s="44">
        <v>0</v>
      </c>
      <c r="D12" s="44">
        <v>0</v>
      </c>
      <c r="E12" s="111">
        <v>4</v>
      </c>
      <c r="F12" s="112" t="s">
        <v>167</v>
      </c>
      <c r="G12" s="46">
        <v>55000</v>
      </c>
      <c r="H12" s="44">
        <v>55000</v>
      </c>
      <c r="I12" s="44">
        <v>55000</v>
      </c>
      <c r="J12" s="111">
        <v>4</v>
      </c>
    </row>
    <row r="13" spans="1:11" ht="15" x14ac:dyDescent="0.25">
      <c r="A13" s="111">
        <v>5</v>
      </c>
      <c r="B13" s="46">
        <v>23000</v>
      </c>
      <c r="C13" s="44">
        <v>46000</v>
      </c>
      <c r="D13" s="44">
        <v>54000</v>
      </c>
      <c r="E13" s="111">
        <v>5</v>
      </c>
      <c r="F13" s="112" t="s">
        <v>165</v>
      </c>
      <c r="G13" s="46">
        <v>36000</v>
      </c>
      <c r="H13" s="44">
        <v>36000</v>
      </c>
      <c r="I13" s="44">
        <v>36000</v>
      </c>
      <c r="J13" s="111">
        <v>5</v>
      </c>
    </row>
    <row r="14" spans="1:11" ht="15" x14ac:dyDescent="0.25">
      <c r="A14" s="111">
        <v>6</v>
      </c>
      <c r="B14" s="46">
        <v>0</v>
      </c>
      <c r="C14" s="44">
        <v>0</v>
      </c>
      <c r="D14" s="44">
        <v>30000</v>
      </c>
      <c r="E14" s="111">
        <v>6</v>
      </c>
      <c r="F14" s="112" t="s">
        <v>168</v>
      </c>
      <c r="G14" s="46">
        <v>50926</v>
      </c>
      <c r="H14" s="44">
        <v>50926</v>
      </c>
      <c r="I14" s="44">
        <v>50926</v>
      </c>
      <c r="J14" s="111" t="s">
        <v>170</v>
      </c>
      <c r="K14" s="151"/>
    </row>
    <row r="15" spans="1:11" ht="15" x14ac:dyDescent="0.25">
      <c r="A15" s="111">
        <v>7</v>
      </c>
      <c r="B15" s="46">
        <v>28272.1</v>
      </c>
      <c r="C15" s="46">
        <v>86326.8</v>
      </c>
      <c r="D15" s="44">
        <v>28000</v>
      </c>
      <c r="E15" s="111">
        <v>7</v>
      </c>
      <c r="F15" s="112" t="s">
        <v>98</v>
      </c>
      <c r="G15" s="44">
        <v>35000</v>
      </c>
      <c r="H15" s="44">
        <v>35000</v>
      </c>
      <c r="I15" s="44">
        <v>35000</v>
      </c>
      <c r="J15" s="111">
        <v>7</v>
      </c>
    </row>
    <row r="16" spans="1:11" ht="15" x14ac:dyDescent="0.25">
      <c r="A16" s="111">
        <v>8</v>
      </c>
      <c r="B16" s="46">
        <v>6000</v>
      </c>
      <c r="C16" s="44">
        <v>0</v>
      </c>
      <c r="D16" s="44">
        <v>6000</v>
      </c>
      <c r="E16" s="111">
        <v>8</v>
      </c>
      <c r="F16" s="112" t="s">
        <v>99</v>
      </c>
      <c r="G16" s="44">
        <v>0</v>
      </c>
      <c r="H16" s="44">
        <f>-H171000</f>
        <v>0</v>
      </c>
      <c r="I16" s="44">
        <v>500</v>
      </c>
      <c r="J16" s="111">
        <v>8</v>
      </c>
    </row>
    <row r="17" spans="1:11" ht="15" x14ac:dyDescent="0.25">
      <c r="A17" s="111">
        <v>9</v>
      </c>
      <c r="B17" s="46">
        <v>2400</v>
      </c>
      <c r="C17" s="44">
        <v>12400</v>
      </c>
      <c r="D17" s="44">
        <v>2500</v>
      </c>
      <c r="E17" s="111">
        <v>9</v>
      </c>
      <c r="F17" s="112" t="s">
        <v>100</v>
      </c>
      <c r="G17" s="46">
        <v>1000</v>
      </c>
      <c r="H17" s="44">
        <v>1000</v>
      </c>
      <c r="I17" s="44">
        <v>500</v>
      </c>
      <c r="J17" s="111">
        <v>9</v>
      </c>
    </row>
    <row r="18" spans="1:11" ht="15" x14ac:dyDescent="0.25">
      <c r="A18" s="111">
        <v>10</v>
      </c>
      <c r="B18" s="46">
        <v>10584.25</v>
      </c>
      <c r="C18" s="46">
        <v>0</v>
      </c>
      <c r="D18" s="44">
        <v>38000</v>
      </c>
      <c r="E18" s="111">
        <v>10</v>
      </c>
      <c r="F18" s="112" t="s">
        <v>101</v>
      </c>
      <c r="G18" s="44">
        <v>46000</v>
      </c>
      <c r="H18" s="44">
        <v>46000</v>
      </c>
      <c r="I18" s="44">
        <v>46000</v>
      </c>
      <c r="J18" s="111">
        <v>10</v>
      </c>
    </row>
    <row r="19" spans="1:11" ht="15" x14ac:dyDescent="0.25">
      <c r="A19" s="111">
        <v>11</v>
      </c>
      <c r="B19" s="46">
        <v>3000</v>
      </c>
      <c r="C19" s="44">
        <v>2300</v>
      </c>
      <c r="D19" s="44">
        <v>10000</v>
      </c>
      <c r="E19" s="111">
        <v>11</v>
      </c>
      <c r="F19" s="112" t="s">
        <v>102</v>
      </c>
      <c r="G19" s="44">
        <v>14000</v>
      </c>
      <c r="H19" s="44">
        <v>14000</v>
      </c>
      <c r="I19" s="44">
        <v>14000</v>
      </c>
      <c r="J19" s="111">
        <v>11</v>
      </c>
    </row>
    <row r="20" spans="1:11" ht="15" x14ac:dyDescent="0.25">
      <c r="A20" s="111">
        <v>12</v>
      </c>
      <c r="B20" s="46">
        <v>14851.6</v>
      </c>
      <c r="C20" s="44">
        <v>12000</v>
      </c>
      <c r="D20" s="44">
        <v>31000</v>
      </c>
      <c r="E20" s="111">
        <v>12</v>
      </c>
      <c r="F20" s="112" t="s">
        <v>103</v>
      </c>
      <c r="G20" s="44">
        <v>28000</v>
      </c>
      <c r="H20" s="44">
        <v>28000</v>
      </c>
      <c r="I20" s="44">
        <v>28000</v>
      </c>
      <c r="J20" s="111">
        <v>12</v>
      </c>
    </row>
    <row r="21" spans="1:11" ht="15" x14ac:dyDescent="0.25">
      <c r="A21" s="111">
        <v>13</v>
      </c>
      <c r="B21" s="46">
        <v>4443.53</v>
      </c>
      <c r="C21" s="44">
        <v>4032.6</v>
      </c>
      <c r="D21" s="44">
        <v>6000</v>
      </c>
      <c r="E21" s="111">
        <v>13</v>
      </c>
      <c r="F21" s="112" t="s">
        <v>104</v>
      </c>
      <c r="G21" s="44">
        <v>6000</v>
      </c>
      <c r="H21" s="44">
        <v>6000</v>
      </c>
      <c r="I21" s="44">
        <v>6000</v>
      </c>
      <c r="J21" s="111">
        <v>13</v>
      </c>
    </row>
    <row r="22" spans="1:11" ht="15" x14ac:dyDescent="0.25">
      <c r="A22" s="111">
        <v>14</v>
      </c>
      <c r="B22" s="46">
        <v>13358.72</v>
      </c>
      <c r="C22" s="44">
        <v>24459.13</v>
      </c>
      <c r="D22" s="44">
        <v>28000</v>
      </c>
      <c r="E22" s="111">
        <v>14</v>
      </c>
      <c r="F22" s="112" t="s">
        <v>105</v>
      </c>
      <c r="G22" s="44">
        <v>31000</v>
      </c>
      <c r="H22" s="44">
        <v>31000</v>
      </c>
      <c r="I22" s="44">
        <v>31000</v>
      </c>
      <c r="J22" s="111">
        <v>14</v>
      </c>
    </row>
    <row r="23" spans="1:11" ht="15" x14ac:dyDescent="0.25">
      <c r="A23" s="111">
        <v>15</v>
      </c>
      <c r="B23" s="46">
        <v>14716.4</v>
      </c>
      <c r="C23" s="44">
        <v>19188.68</v>
      </c>
      <c r="D23" s="44">
        <v>25000</v>
      </c>
      <c r="E23" s="111">
        <v>15</v>
      </c>
      <c r="F23" s="112" t="s">
        <v>106</v>
      </c>
      <c r="G23" s="44">
        <v>23000</v>
      </c>
      <c r="H23" s="44">
        <v>23000</v>
      </c>
      <c r="I23" s="44">
        <v>23000</v>
      </c>
      <c r="J23" s="111">
        <v>15</v>
      </c>
    </row>
    <row r="24" spans="1:11" ht="15" x14ac:dyDescent="0.25">
      <c r="A24" s="111">
        <v>16</v>
      </c>
      <c r="B24" s="46">
        <v>19523.21</v>
      </c>
      <c r="C24" s="44">
        <v>21840.48</v>
      </c>
      <c r="D24" s="44">
        <v>50000</v>
      </c>
      <c r="E24" s="111">
        <v>16</v>
      </c>
      <c r="F24" s="112" t="s">
        <v>107</v>
      </c>
      <c r="G24" s="44">
        <v>91900</v>
      </c>
      <c r="H24" s="44">
        <v>91900</v>
      </c>
      <c r="I24" s="44">
        <v>91900</v>
      </c>
      <c r="J24" s="111">
        <v>16</v>
      </c>
    </row>
    <row r="25" spans="1:11" ht="15" x14ac:dyDescent="0.25">
      <c r="A25" s="111">
        <v>17</v>
      </c>
      <c r="B25" s="46">
        <v>770.64</v>
      </c>
      <c r="C25" s="44">
        <v>660</v>
      </c>
      <c r="D25" s="44">
        <v>5000</v>
      </c>
      <c r="E25" s="111">
        <v>17</v>
      </c>
      <c r="F25" s="112" t="s">
        <v>108</v>
      </c>
      <c r="G25" s="44">
        <v>40000</v>
      </c>
      <c r="H25" s="44">
        <v>40000</v>
      </c>
      <c r="I25" s="44">
        <v>40000</v>
      </c>
      <c r="J25" s="111">
        <v>17</v>
      </c>
    </row>
    <row r="26" spans="1:11" ht="15" x14ac:dyDescent="0.25">
      <c r="A26" s="111">
        <v>18</v>
      </c>
      <c r="B26" s="46">
        <v>3008.8</v>
      </c>
      <c r="C26" s="44">
        <v>3057.96</v>
      </c>
      <c r="D26" s="44">
        <v>5000</v>
      </c>
      <c r="E26" s="111">
        <v>18</v>
      </c>
      <c r="F26" s="112" t="s">
        <v>109</v>
      </c>
      <c r="G26" s="44">
        <v>3000</v>
      </c>
      <c r="H26" s="44">
        <v>3000</v>
      </c>
      <c r="I26" s="44">
        <v>3000</v>
      </c>
      <c r="J26" s="111">
        <v>18</v>
      </c>
    </row>
    <row r="27" spans="1:11" ht="15" x14ac:dyDescent="0.25">
      <c r="A27" s="111">
        <v>19</v>
      </c>
      <c r="B27" s="46">
        <v>520</v>
      </c>
      <c r="C27" s="44">
        <v>185</v>
      </c>
      <c r="D27" s="44">
        <v>0</v>
      </c>
      <c r="E27" s="111">
        <v>19</v>
      </c>
      <c r="F27" s="112" t="s">
        <v>169</v>
      </c>
      <c r="G27" s="46">
        <v>43000</v>
      </c>
      <c r="H27" s="44">
        <v>43000</v>
      </c>
      <c r="I27" s="44">
        <v>43000</v>
      </c>
      <c r="J27" s="111">
        <v>19</v>
      </c>
      <c r="K27" s="151"/>
    </row>
    <row r="28" spans="1:11" ht="15" x14ac:dyDescent="0.25">
      <c r="A28" s="111">
        <v>20</v>
      </c>
      <c r="B28" s="46">
        <v>36150</v>
      </c>
      <c r="C28" s="44">
        <v>33800</v>
      </c>
      <c r="D28" s="44">
        <v>42000</v>
      </c>
      <c r="E28" s="111">
        <v>20</v>
      </c>
      <c r="F28" s="112" t="s">
        <v>110</v>
      </c>
      <c r="G28" s="44">
        <v>0</v>
      </c>
      <c r="H28" s="44"/>
      <c r="I28" s="44"/>
      <c r="J28" s="111">
        <v>20</v>
      </c>
    </row>
    <row r="29" spans="1:11" ht="15" x14ac:dyDescent="0.25">
      <c r="A29" s="111">
        <v>21</v>
      </c>
      <c r="B29" s="46">
        <v>0</v>
      </c>
      <c r="C29" s="46">
        <v>0</v>
      </c>
      <c r="D29" s="44">
        <v>0</v>
      </c>
      <c r="E29" s="111">
        <v>21</v>
      </c>
      <c r="F29" s="112" t="s">
        <v>166</v>
      </c>
      <c r="G29" s="44">
        <v>12000</v>
      </c>
      <c r="H29" s="44">
        <v>12000</v>
      </c>
      <c r="I29" s="44">
        <v>12000</v>
      </c>
      <c r="J29" s="111">
        <v>21</v>
      </c>
    </row>
    <row r="30" spans="1:11" ht="15" x14ac:dyDescent="0.25">
      <c r="A30" s="111">
        <v>22</v>
      </c>
      <c r="B30" s="46">
        <v>60000</v>
      </c>
      <c r="C30" s="44">
        <v>36800.49</v>
      </c>
      <c r="D30" s="44">
        <v>30000</v>
      </c>
      <c r="E30" s="111">
        <v>22</v>
      </c>
      <c r="F30" s="112" t="s">
        <v>111</v>
      </c>
      <c r="G30" s="44">
        <v>70000</v>
      </c>
      <c r="H30" s="44">
        <v>70000</v>
      </c>
      <c r="I30" s="44">
        <v>70000</v>
      </c>
      <c r="J30" s="111">
        <v>22</v>
      </c>
    </row>
    <row r="31" spans="1:11" ht="15" x14ac:dyDescent="0.25">
      <c r="A31" s="111">
        <v>23</v>
      </c>
      <c r="B31" s="46">
        <v>0</v>
      </c>
      <c r="C31" s="44">
        <v>0</v>
      </c>
      <c r="D31" s="44">
        <v>0</v>
      </c>
      <c r="E31" s="111">
        <v>23</v>
      </c>
      <c r="F31" s="112" t="s">
        <v>112</v>
      </c>
      <c r="G31" s="44">
        <v>65000</v>
      </c>
      <c r="H31" s="44">
        <v>65000</v>
      </c>
      <c r="I31" s="44">
        <v>65000</v>
      </c>
      <c r="J31" s="111">
        <v>23</v>
      </c>
    </row>
    <row r="32" spans="1:11" ht="15" x14ac:dyDescent="0.25">
      <c r="A32" s="111">
        <v>24</v>
      </c>
      <c r="B32" s="46">
        <v>269870.71999999997</v>
      </c>
      <c r="C32" s="44">
        <v>171763.63</v>
      </c>
      <c r="D32" s="44">
        <v>185500</v>
      </c>
      <c r="E32" s="111">
        <v>24</v>
      </c>
      <c r="F32" s="112" t="s">
        <v>113</v>
      </c>
      <c r="G32" s="44">
        <f>65000+61000</f>
        <v>126000</v>
      </c>
      <c r="H32" s="44">
        <v>126000</v>
      </c>
      <c r="I32" s="44">
        <v>126000</v>
      </c>
      <c r="J32" s="111">
        <v>24</v>
      </c>
    </row>
    <row r="33" spans="1:10" ht="15" x14ac:dyDescent="0.25">
      <c r="A33" s="111">
        <v>25</v>
      </c>
      <c r="B33" s="44">
        <v>45714.04</v>
      </c>
      <c r="C33" s="44">
        <v>186603.94</v>
      </c>
      <c r="D33" s="44">
        <v>169000</v>
      </c>
      <c r="E33" s="111">
        <v>25</v>
      </c>
      <c r="F33" s="112" t="s">
        <v>114</v>
      </c>
      <c r="G33" s="44">
        <v>145000</v>
      </c>
      <c r="H33" s="44">
        <v>145000</v>
      </c>
      <c r="I33" s="44">
        <v>145000</v>
      </c>
      <c r="J33" s="111">
        <v>25</v>
      </c>
    </row>
    <row r="34" spans="1:10" ht="15" x14ac:dyDescent="0.25">
      <c r="A34" s="111">
        <v>26</v>
      </c>
      <c r="B34" s="44">
        <v>59700.86</v>
      </c>
      <c r="C34" s="44">
        <v>60925.62</v>
      </c>
      <c r="D34" s="44">
        <v>80000</v>
      </c>
      <c r="E34" s="111">
        <v>26</v>
      </c>
      <c r="F34" s="112" t="s">
        <v>115</v>
      </c>
      <c r="G34" s="44">
        <f>86500+5500</f>
        <v>92000</v>
      </c>
      <c r="H34" s="44">
        <v>92000</v>
      </c>
      <c r="I34" s="44">
        <v>92000</v>
      </c>
      <c r="J34" s="111">
        <v>26</v>
      </c>
    </row>
    <row r="35" spans="1:10" ht="15" x14ac:dyDescent="0.25">
      <c r="A35" s="111">
        <v>27</v>
      </c>
      <c r="B35" s="44">
        <v>38548.17</v>
      </c>
      <c r="C35" s="44">
        <v>37550.67</v>
      </c>
      <c r="D35" s="44">
        <v>50000</v>
      </c>
      <c r="E35" s="111">
        <v>27</v>
      </c>
      <c r="F35" s="112" t="s">
        <v>116</v>
      </c>
      <c r="G35" s="44">
        <v>45000</v>
      </c>
      <c r="H35" s="44">
        <v>45000</v>
      </c>
      <c r="I35" s="44">
        <v>45000</v>
      </c>
      <c r="J35" s="111">
        <v>27</v>
      </c>
    </row>
    <row r="36" spans="1:10" ht="15" x14ac:dyDescent="0.25">
      <c r="A36" s="111">
        <v>28</v>
      </c>
      <c r="B36" s="44">
        <v>1230</v>
      </c>
      <c r="C36" s="44">
        <v>0</v>
      </c>
      <c r="D36" s="44">
        <v>0</v>
      </c>
      <c r="E36" s="111">
        <v>28</v>
      </c>
      <c r="F36" s="112"/>
      <c r="G36" s="44"/>
      <c r="H36" s="44"/>
      <c r="I36" s="44"/>
      <c r="J36" s="111">
        <v>28</v>
      </c>
    </row>
    <row r="37" spans="1:10" ht="15" x14ac:dyDescent="0.25">
      <c r="A37" s="111">
        <v>29</v>
      </c>
      <c r="B37" s="44">
        <v>0</v>
      </c>
      <c r="C37" s="44">
        <v>20108.349999999999</v>
      </c>
      <c r="D37" s="44">
        <v>0</v>
      </c>
      <c r="E37" s="111">
        <v>29</v>
      </c>
      <c r="F37" s="112" t="s">
        <v>117</v>
      </c>
      <c r="G37" s="44">
        <v>25000</v>
      </c>
      <c r="H37" s="44">
        <v>25000</v>
      </c>
      <c r="I37" s="44">
        <v>25000</v>
      </c>
      <c r="J37" s="111">
        <v>29</v>
      </c>
    </row>
    <row r="38" spans="1:10" ht="15" x14ac:dyDescent="0.25">
      <c r="A38" s="111">
        <v>30</v>
      </c>
      <c r="B38" s="44">
        <v>0</v>
      </c>
      <c r="C38" s="44">
        <v>0</v>
      </c>
      <c r="D38" s="44">
        <v>0</v>
      </c>
      <c r="E38" s="111">
        <v>30</v>
      </c>
      <c r="F38" s="112" t="s">
        <v>118</v>
      </c>
      <c r="G38" s="44">
        <v>1000</v>
      </c>
      <c r="H38" s="44">
        <v>1000</v>
      </c>
      <c r="I38" s="44">
        <v>1000</v>
      </c>
      <c r="J38" s="111">
        <v>30</v>
      </c>
    </row>
    <row r="39" spans="1:10" ht="15" x14ac:dyDescent="0.25">
      <c r="A39" s="111">
        <v>31</v>
      </c>
      <c r="B39" s="113">
        <f t="shared" ref="B39:C39" si="0">SUM(B10:B38)</f>
        <v>716829.72</v>
      </c>
      <c r="C39" s="113">
        <f t="shared" si="0"/>
        <v>854003.37</v>
      </c>
      <c r="D39" s="113">
        <f>SUM(D10:D38)</f>
        <v>961000</v>
      </c>
      <c r="E39" s="111">
        <v>31</v>
      </c>
      <c r="F39" s="114" t="s">
        <v>62</v>
      </c>
      <c r="G39" s="113">
        <f>SUM(G10:G38)</f>
        <v>1243326</v>
      </c>
      <c r="H39" s="113">
        <f t="shared" ref="H39:I39" si="1">SUM(H10:H38)</f>
        <v>1243326</v>
      </c>
      <c r="I39" s="113">
        <f t="shared" si="1"/>
        <v>1243326</v>
      </c>
      <c r="J39" s="111">
        <v>31</v>
      </c>
    </row>
    <row r="40" spans="1:10" ht="15" x14ac:dyDescent="0.25">
      <c r="A40" s="111">
        <v>32</v>
      </c>
      <c r="B40" s="115"/>
      <c r="C40" s="115"/>
      <c r="D40" s="115"/>
      <c r="E40" s="111">
        <v>32</v>
      </c>
      <c r="F40" s="114" t="s">
        <v>63</v>
      </c>
      <c r="G40" s="115"/>
      <c r="H40" s="115"/>
      <c r="I40" s="115"/>
      <c r="J40" s="111">
        <v>32</v>
      </c>
    </row>
    <row r="41" spans="1:10" ht="15" x14ac:dyDescent="0.25">
      <c r="A41" s="110">
        <v>33</v>
      </c>
      <c r="B41" s="216"/>
      <c r="C41" s="216"/>
      <c r="D41" s="216"/>
      <c r="E41" s="110">
        <v>33</v>
      </c>
      <c r="F41" s="121" t="s">
        <v>64</v>
      </c>
      <c r="G41" s="217"/>
      <c r="H41" s="217"/>
      <c r="I41" s="217"/>
      <c r="J41" s="110">
        <v>33</v>
      </c>
    </row>
    <row r="42" spans="1:10" ht="15" x14ac:dyDescent="0.25">
      <c r="A42" s="111">
        <v>34</v>
      </c>
      <c r="B42" s="44">
        <v>9145</v>
      </c>
      <c r="C42" s="44">
        <v>2697</v>
      </c>
      <c r="D42" s="44">
        <v>12000</v>
      </c>
      <c r="E42" s="111">
        <v>34</v>
      </c>
      <c r="F42" s="112" t="s">
        <v>119</v>
      </c>
      <c r="G42" s="44">
        <v>16000</v>
      </c>
      <c r="H42" s="44">
        <v>16000</v>
      </c>
      <c r="I42" s="44">
        <v>16000</v>
      </c>
      <c r="J42" s="111">
        <v>34</v>
      </c>
    </row>
    <row r="43" spans="1:10" ht="15" x14ac:dyDescent="0.25">
      <c r="A43" s="111">
        <v>35</v>
      </c>
      <c r="B43" s="44">
        <v>31676.35</v>
      </c>
      <c r="C43" s="44">
        <v>42250.55</v>
      </c>
      <c r="D43" s="44">
        <v>25000</v>
      </c>
      <c r="E43" s="111">
        <v>35</v>
      </c>
      <c r="F43" s="112" t="s">
        <v>120</v>
      </c>
      <c r="G43" s="44">
        <v>35000</v>
      </c>
      <c r="H43" s="44">
        <v>35000</v>
      </c>
      <c r="I43" s="44">
        <v>35000</v>
      </c>
      <c r="J43" s="111">
        <v>35</v>
      </c>
    </row>
    <row r="44" spans="1:10" ht="15" x14ac:dyDescent="0.25">
      <c r="A44" s="111">
        <v>36</v>
      </c>
      <c r="B44" s="44">
        <v>29520</v>
      </c>
      <c r="C44" s="44">
        <v>41570</v>
      </c>
      <c r="D44" s="44">
        <v>15000</v>
      </c>
      <c r="E44" s="111">
        <v>36</v>
      </c>
      <c r="F44" s="112" t="s">
        <v>171</v>
      </c>
      <c r="G44" s="44">
        <v>9000</v>
      </c>
      <c r="H44" s="44">
        <v>9000</v>
      </c>
      <c r="I44" s="44">
        <v>9000</v>
      </c>
      <c r="J44" s="111">
        <v>36</v>
      </c>
    </row>
    <row r="45" spans="1:10" ht="15" x14ac:dyDescent="0.25">
      <c r="A45" s="111">
        <v>37</v>
      </c>
      <c r="B45" s="44">
        <v>11735.4</v>
      </c>
      <c r="C45" s="44">
        <v>10759.17</v>
      </c>
      <c r="D45" s="44">
        <v>12000</v>
      </c>
      <c r="E45" s="111">
        <v>37</v>
      </c>
      <c r="F45" s="112" t="s">
        <v>121</v>
      </c>
      <c r="G45" s="44">
        <v>8000</v>
      </c>
      <c r="H45" s="44">
        <v>8000</v>
      </c>
      <c r="I45" s="44">
        <v>8000</v>
      </c>
      <c r="J45" s="111">
        <v>37</v>
      </c>
    </row>
    <row r="46" spans="1:10" ht="15" x14ac:dyDescent="0.25">
      <c r="A46" s="111">
        <v>38</v>
      </c>
      <c r="B46" s="44">
        <v>3005.84</v>
      </c>
      <c r="C46" s="44">
        <v>6191.22</v>
      </c>
      <c r="D46" s="44">
        <v>2000</v>
      </c>
      <c r="E46" s="111">
        <v>38</v>
      </c>
      <c r="F46" s="112" t="s">
        <v>122</v>
      </c>
      <c r="G46" s="44">
        <v>2000</v>
      </c>
      <c r="H46" s="44">
        <v>2000</v>
      </c>
      <c r="I46" s="44">
        <v>2000</v>
      </c>
      <c r="J46" s="111">
        <v>38</v>
      </c>
    </row>
    <row r="47" spans="1:10" ht="15" x14ac:dyDescent="0.25">
      <c r="A47" s="111">
        <v>39</v>
      </c>
      <c r="B47" s="44">
        <v>1481.68</v>
      </c>
      <c r="C47" s="44">
        <v>1816.44</v>
      </c>
      <c r="D47" s="44">
        <v>4000</v>
      </c>
      <c r="E47" s="111">
        <v>39</v>
      </c>
      <c r="F47" s="112" t="s">
        <v>123</v>
      </c>
      <c r="G47" s="44">
        <v>2000</v>
      </c>
      <c r="H47" s="44">
        <v>2000</v>
      </c>
      <c r="I47" s="44">
        <v>2000</v>
      </c>
      <c r="J47" s="111">
        <v>39</v>
      </c>
    </row>
    <row r="48" spans="1:10" ht="15" x14ac:dyDescent="0.25">
      <c r="A48" s="111">
        <v>40</v>
      </c>
      <c r="B48" s="44">
        <v>30497</v>
      </c>
      <c r="C48" s="44">
        <v>32261</v>
      </c>
      <c r="D48" s="44">
        <v>40000</v>
      </c>
      <c r="E48" s="111">
        <v>40</v>
      </c>
      <c r="F48" s="112" t="s">
        <v>124</v>
      </c>
      <c r="G48" s="44">
        <v>40000</v>
      </c>
      <c r="H48" s="44">
        <v>40000</v>
      </c>
      <c r="I48" s="44">
        <v>40000</v>
      </c>
      <c r="J48" s="111">
        <v>40</v>
      </c>
    </row>
    <row r="49" spans="1:10" ht="15" x14ac:dyDescent="0.25">
      <c r="A49" s="111">
        <v>41</v>
      </c>
      <c r="B49" s="44">
        <v>3840</v>
      </c>
      <c r="C49" s="44">
        <v>20856.97</v>
      </c>
      <c r="D49" s="44">
        <v>22000</v>
      </c>
      <c r="E49" s="111">
        <v>41</v>
      </c>
      <c r="F49" s="112" t="s">
        <v>125</v>
      </c>
      <c r="G49" s="44">
        <v>15000</v>
      </c>
      <c r="H49" s="44">
        <v>15000</v>
      </c>
      <c r="I49" s="44">
        <v>15000</v>
      </c>
      <c r="J49" s="111">
        <v>41</v>
      </c>
    </row>
    <row r="50" spans="1:10" ht="15" x14ac:dyDescent="0.25">
      <c r="A50" s="111">
        <v>42</v>
      </c>
      <c r="B50" s="44">
        <v>298.06</v>
      </c>
      <c r="C50" s="44">
        <v>167.96</v>
      </c>
      <c r="D50" s="44">
        <v>1000</v>
      </c>
      <c r="E50" s="111">
        <v>42</v>
      </c>
      <c r="F50" s="112" t="s">
        <v>37</v>
      </c>
      <c r="G50" s="44">
        <v>1000</v>
      </c>
      <c r="H50" s="44">
        <v>1000</v>
      </c>
      <c r="I50" s="44">
        <v>1000</v>
      </c>
      <c r="J50" s="111">
        <v>42</v>
      </c>
    </row>
    <row r="51" spans="1:10" ht="15" x14ac:dyDescent="0.25">
      <c r="A51" s="111">
        <v>43</v>
      </c>
      <c r="B51" s="44">
        <v>27435.48</v>
      </c>
      <c r="C51" s="116">
        <v>0</v>
      </c>
      <c r="D51" s="44">
        <v>20000</v>
      </c>
      <c r="E51" s="111">
        <v>43</v>
      </c>
      <c r="F51" s="112" t="s">
        <v>126</v>
      </c>
      <c r="G51" s="44">
        <v>8000</v>
      </c>
      <c r="H51" s="44">
        <v>8000</v>
      </c>
      <c r="I51" s="44">
        <v>8000</v>
      </c>
      <c r="J51" s="111">
        <v>43</v>
      </c>
    </row>
    <row r="52" spans="1:10" ht="15" x14ac:dyDescent="0.25">
      <c r="A52" s="111">
        <v>44</v>
      </c>
      <c r="B52" s="44">
        <v>0</v>
      </c>
      <c r="C52" s="44">
        <v>256.89</v>
      </c>
      <c r="D52" s="44">
        <v>1000</v>
      </c>
      <c r="E52" s="111">
        <v>44</v>
      </c>
      <c r="F52" s="112" t="s">
        <v>127</v>
      </c>
      <c r="G52" s="44">
        <v>1000</v>
      </c>
      <c r="H52" s="44">
        <v>1000</v>
      </c>
      <c r="I52" s="44">
        <v>1000</v>
      </c>
      <c r="J52" s="111">
        <v>44</v>
      </c>
    </row>
    <row r="53" spans="1:10" ht="15" x14ac:dyDescent="0.25">
      <c r="A53" s="111">
        <v>45</v>
      </c>
      <c r="B53" s="44">
        <v>7996.35</v>
      </c>
      <c r="C53" s="44">
        <v>15463.93</v>
      </c>
      <c r="D53" s="44">
        <v>10000</v>
      </c>
      <c r="E53" s="111">
        <v>45</v>
      </c>
      <c r="F53" s="112" t="s">
        <v>128</v>
      </c>
      <c r="G53" s="44">
        <v>8000</v>
      </c>
      <c r="H53" s="44">
        <v>8000</v>
      </c>
      <c r="I53" s="44">
        <v>8000</v>
      </c>
      <c r="J53" s="111">
        <v>45</v>
      </c>
    </row>
    <row r="54" spans="1:10" ht="15" x14ac:dyDescent="0.25">
      <c r="A54" s="111">
        <v>46</v>
      </c>
      <c r="B54" s="44">
        <v>0</v>
      </c>
      <c r="C54" s="44">
        <v>0</v>
      </c>
      <c r="D54" s="44">
        <v>3000</v>
      </c>
      <c r="E54" s="111">
        <v>46</v>
      </c>
      <c r="F54" s="112" t="s">
        <v>129</v>
      </c>
      <c r="G54" s="44">
        <v>3000</v>
      </c>
      <c r="H54" s="44">
        <v>3000</v>
      </c>
      <c r="I54" s="44">
        <v>3000</v>
      </c>
      <c r="J54" s="111">
        <v>46</v>
      </c>
    </row>
    <row r="55" spans="1:10" ht="15" x14ac:dyDescent="0.25">
      <c r="A55" s="111">
        <v>47</v>
      </c>
      <c r="B55" s="44">
        <v>52677.05</v>
      </c>
      <c r="C55" s="44">
        <v>56465.35</v>
      </c>
      <c r="D55" s="44">
        <v>75000</v>
      </c>
      <c r="E55" s="111">
        <v>47</v>
      </c>
      <c r="F55" s="112" t="s">
        <v>130</v>
      </c>
      <c r="G55" s="44">
        <v>60000</v>
      </c>
      <c r="H55" s="44">
        <v>60000</v>
      </c>
      <c r="I55" s="44">
        <v>60000</v>
      </c>
      <c r="J55" s="111">
        <v>47</v>
      </c>
    </row>
    <row r="56" spans="1:10" ht="15" x14ac:dyDescent="0.25">
      <c r="A56" s="111">
        <v>48</v>
      </c>
      <c r="B56" s="44">
        <v>2496</v>
      </c>
      <c r="C56" s="44">
        <v>1010</v>
      </c>
      <c r="D56" s="44">
        <v>0</v>
      </c>
      <c r="E56" s="111">
        <v>48</v>
      </c>
      <c r="F56" s="112" t="s">
        <v>131</v>
      </c>
      <c r="G56" s="44">
        <v>13000</v>
      </c>
      <c r="H56" s="44">
        <v>13000</v>
      </c>
      <c r="I56" s="44">
        <v>13000</v>
      </c>
      <c r="J56" s="111">
        <v>48</v>
      </c>
    </row>
    <row r="57" spans="1:10" ht="15" x14ac:dyDescent="0.25">
      <c r="A57" s="111">
        <v>49</v>
      </c>
      <c r="B57" s="44">
        <v>8157.2</v>
      </c>
      <c r="C57" s="44">
        <v>11801.49</v>
      </c>
      <c r="D57" s="44">
        <v>13000</v>
      </c>
      <c r="E57" s="111">
        <v>49</v>
      </c>
      <c r="F57" s="112" t="s">
        <v>132</v>
      </c>
      <c r="G57" s="44">
        <v>13000</v>
      </c>
      <c r="H57" s="44">
        <v>13000</v>
      </c>
      <c r="I57" s="44">
        <v>13000</v>
      </c>
      <c r="J57" s="111">
        <v>49</v>
      </c>
    </row>
    <row r="58" spans="1:10" ht="15" x14ac:dyDescent="0.25">
      <c r="A58" s="111">
        <v>50</v>
      </c>
      <c r="B58" s="44">
        <v>2017.33</v>
      </c>
      <c r="C58" s="44">
        <v>123.92</v>
      </c>
      <c r="D58" s="44">
        <v>7500</v>
      </c>
      <c r="E58" s="111">
        <v>50</v>
      </c>
      <c r="F58" s="112" t="s">
        <v>133</v>
      </c>
      <c r="G58" s="44">
        <v>15000</v>
      </c>
      <c r="H58" s="44">
        <v>15000</v>
      </c>
      <c r="I58" s="44">
        <v>15000</v>
      </c>
      <c r="J58" s="111">
        <v>50</v>
      </c>
    </row>
    <row r="59" spans="1:10" ht="15" x14ac:dyDescent="0.25">
      <c r="A59" s="111">
        <v>51</v>
      </c>
      <c r="B59" s="44">
        <v>14370.29</v>
      </c>
      <c r="C59" s="44">
        <v>13.8</v>
      </c>
      <c r="D59" s="44">
        <v>12000</v>
      </c>
      <c r="E59" s="111">
        <v>51</v>
      </c>
      <c r="F59" s="112" t="s">
        <v>32</v>
      </c>
      <c r="G59" s="44">
        <v>10000</v>
      </c>
      <c r="H59" s="44">
        <v>10000</v>
      </c>
      <c r="I59" s="44">
        <v>10000</v>
      </c>
      <c r="J59" s="111">
        <v>51</v>
      </c>
    </row>
    <row r="60" spans="1:10" ht="15" x14ac:dyDescent="0.25">
      <c r="A60" s="111">
        <v>52</v>
      </c>
      <c r="B60" s="44">
        <v>3583.37</v>
      </c>
      <c r="C60" s="44">
        <v>6989.95</v>
      </c>
      <c r="D60" s="44">
        <v>5000</v>
      </c>
      <c r="E60" s="111">
        <v>52</v>
      </c>
      <c r="F60" s="112" t="s">
        <v>134</v>
      </c>
      <c r="G60" s="44">
        <v>10000</v>
      </c>
      <c r="H60" s="44">
        <v>10000</v>
      </c>
      <c r="I60" s="44">
        <v>10000</v>
      </c>
      <c r="J60" s="111">
        <v>52</v>
      </c>
    </row>
    <row r="61" spans="1:10" ht="15" x14ac:dyDescent="0.25">
      <c r="A61" s="111">
        <v>53</v>
      </c>
      <c r="B61" s="44">
        <v>2000</v>
      </c>
      <c r="C61" s="44">
        <v>2000</v>
      </c>
      <c r="D61" s="44">
        <v>3000</v>
      </c>
      <c r="E61" s="111">
        <v>53</v>
      </c>
      <c r="F61" s="112" t="s">
        <v>135</v>
      </c>
      <c r="G61" s="44">
        <v>3000</v>
      </c>
      <c r="H61" s="44">
        <v>3000</v>
      </c>
      <c r="I61" s="44">
        <v>3000</v>
      </c>
      <c r="J61" s="111">
        <v>53</v>
      </c>
    </row>
    <row r="62" spans="1:10" ht="15" x14ac:dyDescent="0.25">
      <c r="A62" s="111">
        <v>54</v>
      </c>
      <c r="B62" s="44">
        <v>19514.47</v>
      </c>
      <c r="C62" s="44">
        <v>16289.07</v>
      </c>
      <c r="D62" s="44">
        <v>10000</v>
      </c>
      <c r="E62" s="111">
        <v>54</v>
      </c>
      <c r="F62" s="112" t="s">
        <v>136</v>
      </c>
      <c r="G62" s="44">
        <v>15000</v>
      </c>
      <c r="H62" s="44">
        <v>15000</v>
      </c>
      <c r="I62" s="44">
        <v>15000</v>
      </c>
      <c r="J62" s="111">
        <v>54</v>
      </c>
    </row>
    <row r="63" spans="1:10" ht="15" x14ac:dyDescent="0.25">
      <c r="A63" s="111">
        <v>55</v>
      </c>
      <c r="B63" s="117">
        <v>0</v>
      </c>
      <c r="C63" s="118">
        <v>25308.55</v>
      </c>
      <c r="D63" s="117">
        <v>20000</v>
      </c>
      <c r="E63" s="111">
        <v>55</v>
      </c>
      <c r="F63" s="112" t="s">
        <v>137</v>
      </c>
      <c r="G63" s="117">
        <v>16000</v>
      </c>
      <c r="H63" s="117">
        <v>16000</v>
      </c>
      <c r="I63" s="117">
        <v>16000</v>
      </c>
      <c r="J63" s="111">
        <v>55</v>
      </c>
    </row>
    <row r="64" spans="1:10" ht="15" x14ac:dyDescent="0.25">
      <c r="A64" s="111">
        <v>56</v>
      </c>
      <c r="B64" s="113">
        <f t="shared" ref="B64:C64" si="2">SUM(B42:B63)</f>
        <v>261446.87000000002</v>
      </c>
      <c r="C64" s="113">
        <f t="shared" si="2"/>
        <v>294293.26</v>
      </c>
      <c r="D64" s="113">
        <f>SUM(D42:D63)</f>
        <v>312500</v>
      </c>
      <c r="E64" s="111">
        <v>56</v>
      </c>
      <c r="F64" s="114" t="s">
        <v>67</v>
      </c>
      <c r="G64" s="113">
        <f>SUM(G42:G63)</f>
        <v>303000</v>
      </c>
      <c r="H64" s="113">
        <f t="shared" ref="H64:I64" si="3">SUM(H42:H63)</f>
        <v>303000</v>
      </c>
      <c r="I64" s="113">
        <f t="shared" si="3"/>
        <v>303000</v>
      </c>
      <c r="J64" s="111">
        <v>56</v>
      </c>
    </row>
    <row r="65" spans="1:10" ht="15" x14ac:dyDescent="0.25">
      <c r="A65" s="111">
        <v>57</v>
      </c>
      <c r="B65" s="48"/>
      <c r="C65" s="48"/>
      <c r="D65" s="110"/>
      <c r="E65" s="106">
        <v>57</v>
      </c>
      <c r="F65" s="119" t="s">
        <v>87</v>
      </c>
      <c r="G65" s="110"/>
      <c r="H65" s="110"/>
      <c r="I65" s="110"/>
      <c r="J65" s="106">
        <v>57</v>
      </c>
    </row>
    <row r="66" spans="1:10" ht="15" x14ac:dyDescent="0.25">
      <c r="A66" s="111">
        <v>58</v>
      </c>
      <c r="B66" s="110"/>
      <c r="C66" s="110"/>
      <c r="D66" s="48"/>
      <c r="E66" s="106">
        <v>58</v>
      </c>
      <c r="F66" s="120" t="s">
        <v>138</v>
      </c>
      <c r="G66" s="48"/>
      <c r="H66" s="48"/>
      <c r="I66" s="48"/>
      <c r="J66" s="106">
        <v>58</v>
      </c>
    </row>
    <row r="67" spans="1:10" thickBot="1" x14ac:dyDescent="0.3">
      <c r="A67" s="121">
        <v>59</v>
      </c>
      <c r="B67" s="122">
        <f>B39+B64</f>
        <v>978276.59</v>
      </c>
      <c r="C67" s="122">
        <f>C39+C64</f>
        <v>1148296.6299999999</v>
      </c>
      <c r="D67" s="122">
        <f>D39+D64</f>
        <v>1273500</v>
      </c>
      <c r="E67" s="123">
        <v>59</v>
      </c>
      <c r="F67" s="124" t="s">
        <v>88</v>
      </c>
      <c r="G67" s="122">
        <f>G39+G64</f>
        <v>1546326</v>
      </c>
      <c r="H67" s="122">
        <f>H39+H64</f>
        <v>1546326</v>
      </c>
      <c r="I67" s="122">
        <f>I39+I64</f>
        <v>1546326</v>
      </c>
      <c r="J67" s="123">
        <v>59</v>
      </c>
    </row>
    <row r="68" spans="1:10" ht="6.6" customHeight="1" x14ac:dyDescent="0.25">
      <c r="B68" s="125"/>
    </row>
    <row r="69" spans="1:10" ht="15" x14ac:dyDescent="0.25">
      <c r="A69" s="218" t="s">
        <v>139</v>
      </c>
      <c r="B69" s="219"/>
      <c r="C69" s="219"/>
    </row>
    <row r="71" spans="1:10" x14ac:dyDescent="0.25">
      <c r="A71" s="97"/>
      <c r="B71" s="27"/>
      <c r="C71" s="26"/>
      <c r="D71" s="27"/>
      <c r="E71" s="97"/>
      <c r="F71" s="27"/>
      <c r="G71" s="27"/>
      <c r="H71" s="27"/>
      <c r="I71" s="27"/>
      <c r="J71" s="97"/>
    </row>
    <row r="72" spans="1:10" ht="15" x14ac:dyDescent="0.25">
      <c r="A72" s="126"/>
      <c r="B72" s="28"/>
      <c r="C72" s="28"/>
      <c r="D72" s="27"/>
      <c r="E72" s="97"/>
      <c r="F72" s="27"/>
      <c r="G72" s="27"/>
      <c r="H72" s="27"/>
      <c r="I72" s="27"/>
      <c r="J72" s="97"/>
    </row>
  </sheetData>
  <mergeCells count="17">
    <mergeCell ref="D1:G1"/>
    <mergeCell ref="D2:G2"/>
    <mergeCell ref="E3:F3"/>
    <mergeCell ref="H3:I3"/>
    <mergeCell ref="D4:G4"/>
    <mergeCell ref="H4:J4"/>
    <mergeCell ref="A5:A8"/>
    <mergeCell ref="B5:D5"/>
    <mergeCell ref="E5:F8"/>
    <mergeCell ref="G5:I6"/>
    <mergeCell ref="J5:J8"/>
    <mergeCell ref="B6:C6"/>
    <mergeCell ref="B9:D9"/>
    <mergeCell ref="G9:I9"/>
    <mergeCell ref="B41:D41"/>
    <mergeCell ref="G41:I41"/>
    <mergeCell ref="A69:C69"/>
  </mergeCells>
  <pageMargins left="0.7" right="0.7" top="0.75" bottom="0.75" header="0.3" footer="0.3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0DD82-44CA-4792-ADEF-93012B4E51EA}">
  <dimension ref="A1:M2288"/>
  <sheetViews>
    <sheetView zoomScale="140" zoomScaleNormal="140" workbookViewId="0">
      <selection activeCell="K23" sqref="K23"/>
    </sheetView>
  </sheetViews>
  <sheetFormatPr defaultColWidth="0" defaultRowHeight="15.75" zeroHeight="1" x14ac:dyDescent="0.25"/>
  <cols>
    <col min="1" max="1" width="2.7109375" style="127" customWidth="1"/>
    <col min="2" max="2" width="14.42578125" style="5" customWidth="1"/>
    <col min="3" max="3" width="14.140625" style="5" customWidth="1"/>
    <col min="4" max="4" width="14.140625" style="1" customWidth="1"/>
    <col min="5" max="5" width="3" style="1" bestFit="1" customWidth="1"/>
    <col min="6" max="6" width="13" style="1" bestFit="1" customWidth="1"/>
    <col min="7" max="7" width="8.85546875" style="1" customWidth="1"/>
    <col min="8" max="8" width="21.140625" style="1" customWidth="1"/>
    <col min="9" max="9" width="14.42578125" style="1" customWidth="1"/>
    <col min="10" max="10" width="14.140625" style="1" customWidth="1"/>
    <col min="11" max="11" width="15.7109375" style="1" customWidth="1"/>
    <col min="12" max="12" width="2.7109375" style="16" bestFit="1" customWidth="1"/>
    <col min="13" max="13" width="3.42578125" style="1" customWidth="1"/>
    <col min="14" max="16384" width="0" style="1" hidden="1"/>
  </cols>
  <sheetData>
    <row r="1" spans="1:13" x14ac:dyDescent="0.25">
      <c r="A1" s="288"/>
      <c r="B1" s="288"/>
      <c r="E1" s="287" t="s">
        <v>140</v>
      </c>
      <c r="F1" s="287"/>
      <c r="G1" s="287"/>
      <c r="H1" s="287"/>
      <c r="J1" s="155"/>
      <c r="K1" s="155"/>
    </row>
    <row r="2" spans="1:13" x14ac:dyDescent="0.25">
      <c r="A2" s="287" t="s">
        <v>7</v>
      </c>
      <c r="B2" s="288"/>
      <c r="E2" s="287" t="s">
        <v>141</v>
      </c>
      <c r="F2" s="287"/>
      <c r="G2" s="287"/>
      <c r="H2" s="287"/>
      <c r="J2" s="155"/>
      <c r="K2" s="155"/>
    </row>
    <row r="3" spans="1:13" x14ac:dyDescent="0.25">
      <c r="A3" s="287" t="s">
        <v>142</v>
      </c>
      <c r="B3" s="288"/>
      <c r="E3" s="181" t="s">
        <v>143</v>
      </c>
      <c r="F3" s="181"/>
      <c r="G3" s="181"/>
      <c r="H3" s="181"/>
      <c r="J3" s="181" t="s">
        <v>25</v>
      </c>
      <c r="K3" s="181"/>
    </row>
    <row r="4" spans="1:13" x14ac:dyDescent="0.25">
      <c r="A4" s="288"/>
      <c r="B4" s="288"/>
      <c r="E4" s="158" t="s">
        <v>9</v>
      </c>
      <c r="F4" s="158"/>
      <c r="G4" s="158"/>
      <c r="H4" s="158"/>
      <c r="I4" s="128"/>
      <c r="J4" s="158" t="s">
        <v>10</v>
      </c>
      <c r="K4" s="158"/>
    </row>
    <row r="5" spans="1:13" ht="15.75" customHeight="1" x14ac:dyDescent="0.2">
      <c r="A5" s="266"/>
      <c r="B5" s="165" t="s">
        <v>0</v>
      </c>
      <c r="C5" s="269"/>
      <c r="D5" s="270"/>
      <c r="E5" s="271" t="s">
        <v>144</v>
      </c>
      <c r="F5" s="272"/>
      <c r="G5" s="272"/>
      <c r="H5" s="273"/>
      <c r="I5" s="165" t="s">
        <v>145</v>
      </c>
      <c r="J5" s="166"/>
      <c r="K5" s="167"/>
      <c r="L5" s="152"/>
      <c r="M5" s="283"/>
    </row>
    <row r="6" spans="1:13" ht="15.75" customHeight="1" x14ac:dyDescent="0.25">
      <c r="A6" s="267"/>
      <c r="B6" s="284" t="s">
        <v>1</v>
      </c>
      <c r="C6" s="285"/>
      <c r="D6" s="163" t="s">
        <v>146</v>
      </c>
      <c r="E6" s="274"/>
      <c r="F6" s="275"/>
      <c r="G6" s="275"/>
      <c r="H6" s="276"/>
      <c r="I6" s="156" t="s">
        <v>2</v>
      </c>
      <c r="J6" s="156" t="s">
        <v>3</v>
      </c>
      <c r="K6" s="156" t="s">
        <v>4</v>
      </c>
      <c r="L6" s="153"/>
      <c r="M6" s="283"/>
    </row>
    <row r="7" spans="1:13" ht="15.75" customHeight="1" x14ac:dyDescent="0.2">
      <c r="A7" s="267"/>
      <c r="B7" s="156" t="s">
        <v>147</v>
      </c>
      <c r="C7" s="156" t="s">
        <v>148</v>
      </c>
      <c r="D7" s="286"/>
      <c r="E7" s="274"/>
      <c r="F7" s="275"/>
      <c r="G7" s="275"/>
      <c r="H7" s="276"/>
      <c r="I7" s="157"/>
      <c r="J7" s="168"/>
      <c r="K7" s="157"/>
      <c r="L7" s="153"/>
      <c r="M7" s="283"/>
    </row>
    <row r="8" spans="1:13" ht="9.6" customHeight="1" x14ac:dyDescent="0.2">
      <c r="A8" s="268"/>
      <c r="B8" s="157"/>
      <c r="C8" s="157"/>
      <c r="D8" s="164"/>
      <c r="E8" s="277"/>
      <c r="F8" s="278"/>
      <c r="G8" s="278"/>
      <c r="H8" s="279"/>
      <c r="I8" s="157"/>
      <c r="J8" s="168"/>
      <c r="K8" s="157"/>
      <c r="L8" s="154"/>
      <c r="M8" s="283"/>
    </row>
    <row r="9" spans="1:13" ht="12.4" customHeight="1" x14ac:dyDescent="0.2">
      <c r="A9" s="129">
        <v>1</v>
      </c>
      <c r="B9" s="13"/>
      <c r="C9" s="13"/>
      <c r="D9" s="13"/>
      <c r="E9" s="129">
        <v>1</v>
      </c>
      <c r="F9" s="280" t="s">
        <v>5</v>
      </c>
      <c r="G9" s="281"/>
      <c r="H9" s="282"/>
      <c r="I9" s="129"/>
      <c r="J9" s="129"/>
      <c r="K9" s="129"/>
      <c r="L9" s="129">
        <v>1</v>
      </c>
      <c r="M9" s="130"/>
    </row>
    <row r="10" spans="1:13" ht="12.4" customHeight="1" x14ac:dyDescent="0.2">
      <c r="A10" s="24">
        <v>2</v>
      </c>
      <c r="B10" s="131">
        <v>0</v>
      </c>
      <c r="C10" s="131">
        <v>0</v>
      </c>
      <c r="D10" s="131">
        <v>4900000</v>
      </c>
      <c r="E10" s="24">
        <v>2</v>
      </c>
      <c r="F10" s="257" t="s">
        <v>149</v>
      </c>
      <c r="G10" s="258"/>
      <c r="H10" s="259"/>
      <c r="I10" s="131">
        <v>4900000</v>
      </c>
      <c r="J10" s="131">
        <v>4900000</v>
      </c>
      <c r="K10" s="131">
        <v>4382930.07</v>
      </c>
      <c r="L10" s="24">
        <v>2</v>
      </c>
      <c r="M10" s="132"/>
    </row>
    <row r="11" spans="1:13" ht="12.4" customHeight="1" x14ac:dyDescent="0.2">
      <c r="A11" s="24">
        <v>3</v>
      </c>
      <c r="B11" s="131">
        <v>0</v>
      </c>
      <c r="C11" s="131">
        <v>0</v>
      </c>
      <c r="D11" s="131">
        <v>0</v>
      </c>
      <c r="E11" s="24">
        <v>3</v>
      </c>
      <c r="F11" s="257" t="s">
        <v>150</v>
      </c>
      <c r="G11" s="258"/>
      <c r="H11" s="259"/>
      <c r="I11" s="131">
        <v>0</v>
      </c>
      <c r="J11" s="131">
        <v>0</v>
      </c>
      <c r="K11" s="131">
        <v>0</v>
      </c>
      <c r="L11" s="24">
        <v>3</v>
      </c>
      <c r="M11" s="132"/>
    </row>
    <row r="12" spans="1:13" ht="12.4" customHeight="1" x14ac:dyDescent="0.2">
      <c r="A12" s="24">
        <v>4</v>
      </c>
      <c r="B12" s="131">
        <v>0</v>
      </c>
      <c r="C12" s="131">
        <v>0</v>
      </c>
      <c r="D12" s="131">
        <v>0</v>
      </c>
      <c r="E12" s="24">
        <v>4</v>
      </c>
      <c r="F12" s="257" t="s">
        <v>13</v>
      </c>
      <c r="G12" s="258"/>
      <c r="H12" s="259"/>
      <c r="I12" s="131">
        <v>0</v>
      </c>
      <c r="J12" s="131">
        <v>0</v>
      </c>
      <c r="K12" s="131"/>
      <c r="L12" s="24">
        <v>4</v>
      </c>
      <c r="M12" s="133"/>
    </row>
    <row r="13" spans="1:13" ht="12.4" customHeight="1" x14ac:dyDescent="0.2">
      <c r="A13" s="24">
        <v>5</v>
      </c>
      <c r="B13" s="131">
        <v>0</v>
      </c>
      <c r="C13" s="131">
        <v>0</v>
      </c>
      <c r="D13" s="131">
        <v>0</v>
      </c>
      <c r="E13" s="24">
        <v>5</v>
      </c>
      <c r="F13" s="257" t="s">
        <v>14</v>
      </c>
      <c r="G13" s="258"/>
      <c r="H13" s="259"/>
      <c r="I13" s="131"/>
      <c r="J13" s="131"/>
      <c r="K13" s="131">
        <v>131099.79</v>
      </c>
      <c r="L13" s="24">
        <v>5</v>
      </c>
      <c r="M13" s="132"/>
    </row>
    <row r="14" spans="1:13" ht="12.4" customHeight="1" x14ac:dyDescent="0.2">
      <c r="A14" s="24">
        <v>6</v>
      </c>
      <c r="B14" s="131">
        <v>0</v>
      </c>
      <c r="C14" s="131">
        <v>4900000</v>
      </c>
      <c r="D14" s="131">
        <v>0</v>
      </c>
      <c r="E14" s="24">
        <v>6</v>
      </c>
      <c r="F14" s="257" t="s">
        <v>15</v>
      </c>
      <c r="G14" s="258"/>
      <c r="H14" s="259"/>
      <c r="I14" s="131">
        <v>0</v>
      </c>
      <c r="J14" s="131">
        <v>0</v>
      </c>
      <c r="K14" s="131">
        <v>0</v>
      </c>
      <c r="L14" s="24">
        <v>6</v>
      </c>
      <c r="M14" s="132"/>
    </row>
    <row r="15" spans="1:13" ht="12.4" customHeight="1" x14ac:dyDescent="0.2">
      <c r="A15" s="24">
        <v>7</v>
      </c>
      <c r="B15" s="131"/>
      <c r="C15" s="131"/>
      <c r="D15" s="131"/>
      <c r="E15" s="24">
        <v>7</v>
      </c>
      <c r="F15" s="257"/>
      <c r="G15" s="258"/>
      <c r="H15" s="259"/>
      <c r="I15" s="131"/>
      <c r="J15" s="131"/>
      <c r="K15" s="131"/>
      <c r="L15" s="24">
        <v>7</v>
      </c>
      <c r="M15" s="133"/>
    </row>
    <row r="16" spans="1:13" ht="12.4" customHeight="1" x14ac:dyDescent="0.2">
      <c r="A16" s="24">
        <v>8</v>
      </c>
      <c r="B16" s="131"/>
      <c r="C16" s="131"/>
      <c r="D16" s="131"/>
      <c r="E16" s="24">
        <v>8</v>
      </c>
      <c r="F16" s="257"/>
      <c r="G16" s="258"/>
      <c r="H16" s="259"/>
      <c r="I16" s="131"/>
      <c r="J16" s="131"/>
      <c r="K16" s="131"/>
      <c r="L16" s="24">
        <v>8</v>
      </c>
      <c r="M16" s="132"/>
    </row>
    <row r="17" spans="1:13" ht="12.4" customHeight="1" x14ac:dyDescent="0.2">
      <c r="A17" s="24">
        <v>9</v>
      </c>
      <c r="B17" s="131"/>
      <c r="C17" s="131"/>
      <c r="D17" s="131"/>
      <c r="E17" s="24">
        <v>9</v>
      </c>
      <c r="F17" s="257"/>
      <c r="G17" s="258"/>
      <c r="H17" s="259"/>
      <c r="I17" s="131"/>
      <c r="J17" s="131"/>
      <c r="K17" s="131"/>
      <c r="L17" s="24">
        <v>9</v>
      </c>
      <c r="M17" s="132"/>
    </row>
    <row r="18" spans="1:13" ht="12.4" customHeight="1" x14ac:dyDescent="0.2">
      <c r="A18" s="24">
        <v>10</v>
      </c>
      <c r="B18" s="131">
        <f>SUM(B10:B17)</f>
        <v>0</v>
      </c>
      <c r="C18" s="131">
        <f>SUM(C10:C17)</f>
        <v>4900000</v>
      </c>
      <c r="D18" s="131">
        <f>SUM(D10:D17)</f>
        <v>4900000</v>
      </c>
      <c r="E18" s="24">
        <v>10</v>
      </c>
      <c r="F18" s="257" t="s">
        <v>151</v>
      </c>
      <c r="G18" s="258"/>
      <c r="H18" s="259"/>
      <c r="I18" s="131">
        <f>SUM(I10:I17)</f>
        <v>4900000</v>
      </c>
      <c r="J18" s="131">
        <f>SUM(J10:J17)</f>
        <v>4900000</v>
      </c>
      <c r="K18" s="131"/>
      <c r="L18" s="24">
        <v>10</v>
      </c>
      <c r="M18" s="132"/>
    </row>
    <row r="19" spans="1:13" ht="12.4" customHeight="1" x14ac:dyDescent="0.2">
      <c r="A19" s="24">
        <v>11</v>
      </c>
      <c r="B19" s="13"/>
      <c r="C19" s="13"/>
      <c r="D19" s="131"/>
      <c r="E19" s="24">
        <v>11</v>
      </c>
      <c r="F19" s="257" t="s">
        <v>21</v>
      </c>
      <c r="G19" s="258"/>
      <c r="H19" s="259"/>
      <c r="I19" s="131"/>
      <c r="J19" s="131"/>
      <c r="K19" s="131"/>
      <c r="L19" s="24">
        <v>11</v>
      </c>
      <c r="M19" s="132"/>
    </row>
    <row r="20" spans="1:13" ht="12.4" customHeight="1" thickBot="1" x14ac:dyDescent="0.25">
      <c r="A20" s="134">
        <v>12</v>
      </c>
      <c r="B20" s="135" t="s">
        <v>8</v>
      </c>
      <c r="C20" s="135"/>
      <c r="D20" s="136"/>
      <c r="E20" s="134">
        <v>12</v>
      </c>
      <c r="F20" s="260" t="s">
        <v>19</v>
      </c>
      <c r="G20" s="261"/>
      <c r="H20" s="262"/>
      <c r="I20" s="136"/>
      <c r="J20" s="136"/>
      <c r="K20" s="136"/>
      <c r="L20" s="134">
        <v>12</v>
      </c>
      <c r="M20" s="132"/>
    </row>
    <row r="21" spans="1:13" ht="13.5" thickBot="1" x14ac:dyDescent="0.25">
      <c r="A21" s="137">
        <v>13</v>
      </c>
      <c r="B21" s="138">
        <f>SUM(B18:B20)</f>
        <v>0</v>
      </c>
      <c r="C21" s="138">
        <f>SUM(C18:C20)</f>
        <v>4900000</v>
      </c>
      <c r="D21" s="138">
        <f>SUM(D18:D20)</f>
        <v>4900000</v>
      </c>
      <c r="E21" s="137">
        <v>13</v>
      </c>
      <c r="F21" s="249" t="s">
        <v>20</v>
      </c>
      <c r="G21" s="250"/>
      <c r="H21" s="251"/>
      <c r="I21" s="138">
        <f>SUM(I18:I20)</f>
        <v>4900000</v>
      </c>
      <c r="J21" s="138">
        <f>SUM(J18:J20)</f>
        <v>4900000</v>
      </c>
      <c r="K21" s="138">
        <v>4514029.8600000003</v>
      </c>
      <c r="L21" s="137">
        <v>13</v>
      </c>
      <c r="M21" s="139"/>
    </row>
    <row r="22" spans="1:13" ht="12.4" customHeight="1" x14ac:dyDescent="0.2">
      <c r="A22" s="140">
        <v>14</v>
      </c>
      <c r="B22" s="141"/>
      <c r="C22" s="141"/>
      <c r="D22" s="141"/>
      <c r="E22" s="140">
        <v>14</v>
      </c>
      <c r="F22" s="263" t="s">
        <v>152</v>
      </c>
      <c r="G22" s="264"/>
      <c r="H22" s="265"/>
      <c r="I22" s="141"/>
      <c r="J22" s="141"/>
      <c r="K22" s="141"/>
      <c r="L22" s="140">
        <v>14</v>
      </c>
      <c r="M22" s="132"/>
    </row>
    <row r="23" spans="1:13" ht="33.75" x14ac:dyDescent="0.2">
      <c r="A23" s="142">
        <v>15</v>
      </c>
      <c r="B23" s="143"/>
      <c r="C23" s="143"/>
      <c r="D23" s="143"/>
      <c r="E23" s="142">
        <v>15</v>
      </c>
      <c r="F23" s="144" t="s">
        <v>153</v>
      </c>
      <c r="G23" s="144" t="s">
        <v>154</v>
      </c>
      <c r="H23" s="144" t="s">
        <v>155</v>
      </c>
      <c r="I23" s="143"/>
      <c r="J23" s="143"/>
      <c r="K23" s="143"/>
      <c r="L23" s="142">
        <v>15</v>
      </c>
      <c r="M23" s="133"/>
    </row>
    <row r="24" spans="1:13" ht="12.4" customHeight="1" x14ac:dyDescent="0.2">
      <c r="A24" s="142">
        <v>16</v>
      </c>
      <c r="B24" s="145">
        <v>0</v>
      </c>
      <c r="C24" s="145">
        <v>0</v>
      </c>
      <c r="D24" s="145">
        <v>27500</v>
      </c>
      <c r="E24" s="142">
        <v>16</v>
      </c>
      <c r="F24" s="14" t="s">
        <v>156</v>
      </c>
      <c r="G24" s="14"/>
      <c r="H24" s="146"/>
      <c r="I24" s="145">
        <v>27500</v>
      </c>
      <c r="J24" s="145">
        <v>27500</v>
      </c>
      <c r="K24" s="145">
        <v>19205</v>
      </c>
      <c r="L24" s="142">
        <v>16</v>
      </c>
      <c r="M24" s="133"/>
    </row>
    <row r="25" spans="1:13" ht="12.4" customHeight="1" x14ac:dyDescent="0.2">
      <c r="A25" s="24">
        <v>17</v>
      </c>
      <c r="B25" s="131">
        <v>0</v>
      </c>
      <c r="C25" s="131">
        <v>0</v>
      </c>
      <c r="D25" s="131">
        <v>5000</v>
      </c>
      <c r="E25" s="24">
        <v>17</v>
      </c>
      <c r="F25" s="14" t="s">
        <v>157</v>
      </c>
      <c r="G25" s="14"/>
      <c r="H25" s="147"/>
      <c r="I25" s="131">
        <v>5000</v>
      </c>
      <c r="J25" s="131">
        <v>5000</v>
      </c>
      <c r="K25" s="131">
        <v>3987</v>
      </c>
      <c r="L25" s="24">
        <v>17</v>
      </c>
      <c r="M25" s="133"/>
    </row>
    <row r="26" spans="1:13" ht="12.4" customHeight="1" x14ac:dyDescent="0.2">
      <c r="A26" s="24">
        <v>18</v>
      </c>
      <c r="B26" s="131">
        <v>0</v>
      </c>
      <c r="C26" s="131">
        <v>0</v>
      </c>
      <c r="D26" s="131">
        <v>146659</v>
      </c>
      <c r="E26" s="24">
        <v>18</v>
      </c>
      <c r="F26" s="14" t="s">
        <v>158</v>
      </c>
      <c r="G26" s="14"/>
      <c r="H26" s="148"/>
      <c r="I26" s="131">
        <v>146659</v>
      </c>
      <c r="J26" s="131">
        <v>146659</v>
      </c>
      <c r="K26" s="131">
        <v>25881</v>
      </c>
      <c r="L26" s="24">
        <v>18</v>
      </c>
      <c r="M26" s="133"/>
    </row>
    <row r="27" spans="1:13" ht="12.4" customHeight="1" x14ac:dyDescent="0.2">
      <c r="A27" s="24">
        <v>19</v>
      </c>
      <c r="B27" s="131">
        <v>0</v>
      </c>
      <c r="C27" s="131">
        <v>0</v>
      </c>
      <c r="D27" s="131">
        <v>4231944</v>
      </c>
      <c r="E27" s="24">
        <v>19</v>
      </c>
      <c r="F27" s="14" t="s">
        <v>159</v>
      </c>
      <c r="G27" s="14"/>
      <c r="H27" s="146"/>
      <c r="I27" s="131">
        <v>4231944</v>
      </c>
      <c r="J27" s="131">
        <v>4231944</v>
      </c>
      <c r="K27" s="131">
        <v>3729304</v>
      </c>
      <c r="L27" s="24">
        <v>19</v>
      </c>
      <c r="M27" s="133"/>
    </row>
    <row r="28" spans="1:13" ht="12.4" customHeight="1" x14ac:dyDescent="0.2">
      <c r="A28" s="24">
        <v>20</v>
      </c>
      <c r="B28" s="131">
        <v>0</v>
      </c>
      <c r="C28" s="131">
        <v>0</v>
      </c>
      <c r="D28" s="131">
        <v>81000</v>
      </c>
      <c r="E28" s="24">
        <v>20</v>
      </c>
      <c r="F28" s="14" t="s">
        <v>160</v>
      </c>
      <c r="G28" s="14"/>
      <c r="H28" s="147"/>
      <c r="I28" s="131">
        <v>81000</v>
      </c>
      <c r="J28" s="131">
        <v>81000</v>
      </c>
      <c r="K28" s="131">
        <v>81000</v>
      </c>
      <c r="L28" s="24">
        <v>20</v>
      </c>
      <c r="M28" s="133"/>
    </row>
    <row r="29" spans="1:13" ht="12.4" customHeight="1" x14ac:dyDescent="0.2">
      <c r="A29" s="24">
        <v>21</v>
      </c>
      <c r="B29" s="131">
        <v>0</v>
      </c>
      <c r="C29" s="131">
        <v>0</v>
      </c>
      <c r="D29" s="131">
        <v>407897</v>
      </c>
      <c r="E29" s="24">
        <v>21</v>
      </c>
      <c r="F29" s="14" t="s">
        <v>161</v>
      </c>
      <c r="G29" s="14"/>
      <c r="H29" s="148"/>
      <c r="I29" s="131">
        <v>407897</v>
      </c>
      <c r="J29" s="131">
        <v>407897</v>
      </c>
      <c r="K29" s="131">
        <v>407897</v>
      </c>
      <c r="L29" s="24">
        <v>21</v>
      </c>
      <c r="M29" s="133"/>
    </row>
    <row r="30" spans="1:13" ht="12.4" customHeight="1" x14ac:dyDescent="0.2">
      <c r="A30" s="24">
        <v>22</v>
      </c>
      <c r="B30" s="131"/>
      <c r="C30" s="131"/>
      <c r="D30" s="131"/>
      <c r="E30" s="24">
        <v>22</v>
      </c>
      <c r="F30" s="14"/>
      <c r="G30" s="14"/>
      <c r="H30" s="148"/>
      <c r="I30" s="131"/>
      <c r="J30" s="131"/>
      <c r="K30" s="131"/>
      <c r="L30" s="24">
        <v>22</v>
      </c>
      <c r="M30" s="133"/>
    </row>
    <row r="31" spans="1:13" ht="12.4" customHeight="1" x14ac:dyDescent="0.2">
      <c r="A31" s="24">
        <v>23</v>
      </c>
      <c r="B31" s="131"/>
      <c r="C31" s="131"/>
      <c r="D31" s="131"/>
      <c r="E31" s="24">
        <v>23</v>
      </c>
      <c r="F31" s="14"/>
      <c r="G31" s="14"/>
      <c r="H31" s="148"/>
      <c r="I31" s="131"/>
      <c r="J31" s="131"/>
      <c r="K31" s="131"/>
      <c r="L31" s="24">
        <v>23</v>
      </c>
      <c r="M31" s="133"/>
    </row>
    <row r="32" spans="1:13" ht="12.4" customHeight="1" x14ac:dyDescent="0.2">
      <c r="A32" s="24">
        <v>24</v>
      </c>
      <c r="B32" s="131"/>
      <c r="C32" s="131"/>
      <c r="D32" s="131"/>
      <c r="E32" s="24">
        <v>24</v>
      </c>
      <c r="F32" s="14"/>
      <c r="G32" s="14"/>
      <c r="H32" s="148"/>
      <c r="I32" s="131"/>
      <c r="J32" s="131"/>
      <c r="K32" s="131"/>
      <c r="L32" s="24">
        <v>24</v>
      </c>
      <c r="M32" s="133"/>
    </row>
    <row r="33" spans="1:13" ht="12.4" customHeight="1" x14ac:dyDescent="0.2">
      <c r="A33" s="24">
        <v>25</v>
      </c>
      <c r="B33" s="131"/>
      <c r="C33" s="131"/>
      <c r="D33" s="131"/>
      <c r="E33" s="24">
        <v>25</v>
      </c>
      <c r="F33" s="14"/>
      <c r="G33" s="14"/>
      <c r="H33" s="148"/>
      <c r="I33" s="131"/>
      <c r="J33" s="131"/>
      <c r="K33" s="131"/>
      <c r="L33" s="24">
        <v>25</v>
      </c>
      <c r="M33" s="133"/>
    </row>
    <row r="34" spans="1:13" ht="12.4" customHeight="1" x14ac:dyDescent="0.2">
      <c r="A34" s="24">
        <v>26</v>
      </c>
      <c r="B34" s="131"/>
      <c r="C34" s="131"/>
      <c r="D34" s="131"/>
      <c r="E34" s="24">
        <v>26</v>
      </c>
      <c r="F34" s="14"/>
      <c r="G34" s="14"/>
      <c r="H34" s="148"/>
      <c r="I34" s="131"/>
      <c r="J34" s="131"/>
      <c r="K34" s="131"/>
      <c r="L34" s="24">
        <v>26</v>
      </c>
      <c r="M34" s="133"/>
    </row>
    <row r="35" spans="1:13" ht="12.4" customHeight="1" x14ac:dyDescent="0.2">
      <c r="A35" s="24">
        <v>27</v>
      </c>
      <c r="B35" s="131"/>
      <c r="C35" s="131"/>
      <c r="D35" s="131"/>
      <c r="E35" s="24">
        <v>27</v>
      </c>
      <c r="F35" s="14"/>
      <c r="G35" s="14"/>
      <c r="H35" s="148"/>
      <c r="I35" s="131"/>
      <c r="J35" s="131"/>
      <c r="K35" s="131"/>
      <c r="L35" s="24">
        <v>27</v>
      </c>
      <c r="M35" s="133"/>
    </row>
    <row r="36" spans="1:13" ht="12.4" customHeight="1" x14ac:dyDescent="0.2">
      <c r="A36" s="24">
        <v>28</v>
      </c>
      <c r="B36" s="131"/>
      <c r="C36" s="131"/>
      <c r="D36" s="131"/>
      <c r="E36" s="24">
        <v>28</v>
      </c>
      <c r="F36" s="14"/>
      <c r="G36" s="14"/>
      <c r="H36" s="148"/>
      <c r="I36" s="131"/>
      <c r="J36" s="131"/>
      <c r="K36" s="131"/>
      <c r="L36" s="24">
        <v>28</v>
      </c>
      <c r="M36" s="133"/>
    </row>
    <row r="37" spans="1:13" ht="12.4" customHeight="1" x14ac:dyDescent="0.2">
      <c r="A37" s="24">
        <v>29</v>
      </c>
      <c r="B37" s="131">
        <v>0</v>
      </c>
      <c r="C37" s="131">
        <v>0</v>
      </c>
      <c r="D37" s="13"/>
      <c r="E37" s="24">
        <v>29</v>
      </c>
      <c r="F37" s="254" t="s">
        <v>87</v>
      </c>
      <c r="G37" s="255"/>
      <c r="H37" s="256"/>
      <c r="I37" s="13"/>
      <c r="J37" s="13"/>
      <c r="K37" s="13"/>
      <c r="L37" s="24">
        <v>29</v>
      </c>
      <c r="M37" s="133"/>
    </row>
    <row r="38" spans="1:13" ht="12.4" customHeight="1" thickBot="1" x14ac:dyDescent="0.25">
      <c r="A38" s="134">
        <v>30</v>
      </c>
      <c r="B38" s="136"/>
      <c r="C38" s="136"/>
      <c r="D38" s="135"/>
      <c r="E38" s="134">
        <v>30</v>
      </c>
      <c r="F38" s="246" t="s">
        <v>85</v>
      </c>
      <c r="G38" s="247"/>
      <c r="H38" s="248"/>
      <c r="I38" s="135"/>
      <c r="J38" s="135"/>
      <c r="K38" s="135"/>
      <c r="L38" s="134">
        <v>30</v>
      </c>
      <c r="M38" s="133"/>
    </row>
    <row r="39" spans="1:13" ht="13.5" thickBot="1" x14ac:dyDescent="0.25">
      <c r="A39" s="137">
        <v>31</v>
      </c>
      <c r="B39" s="138">
        <f>SUM(B23:B37)</f>
        <v>0</v>
      </c>
      <c r="C39" s="138">
        <f>SUM(C23:C37)</f>
        <v>0</v>
      </c>
      <c r="D39" s="138">
        <f>SUM(D23:D38)</f>
        <v>4900000</v>
      </c>
      <c r="E39" s="137">
        <v>31</v>
      </c>
      <c r="F39" s="249" t="s">
        <v>88</v>
      </c>
      <c r="G39" s="250"/>
      <c r="H39" s="251"/>
      <c r="I39" s="138">
        <f>SUM(I23:I38)</f>
        <v>4900000</v>
      </c>
      <c r="J39" s="138">
        <f>SUM(J23:J38)</f>
        <v>4900000</v>
      </c>
      <c r="K39" s="138">
        <f>SUM(K23:K38)</f>
        <v>4267274</v>
      </c>
      <c r="L39" s="137">
        <v>31</v>
      </c>
      <c r="M39" s="149"/>
    </row>
    <row r="40" spans="1:13" ht="13.15" customHeight="1" x14ac:dyDescent="0.25">
      <c r="D40" s="159" t="s">
        <v>11</v>
      </c>
      <c r="E40" s="159"/>
      <c r="F40" s="159"/>
      <c r="G40" s="159"/>
      <c r="H40" s="159"/>
      <c r="I40" s="159"/>
    </row>
    <row r="41" spans="1:13" ht="13.15" customHeight="1" x14ac:dyDescent="0.2">
      <c r="A41" s="252" t="s">
        <v>162</v>
      </c>
      <c r="B41" s="252"/>
      <c r="C41" s="252"/>
      <c r="D41" s="253" t="s">
        <v>163</v>
      </c>
      <c r="E41" s="253"/>
      <c r="F41" s="253"/>
      <c r="G41" s="253"/>
      <c r="H41" s="253"/>
      <c r="I41" s="253"/>
      <c r="K41" s="3" t="s">
        <v>164</v>
      </c>
    </row>
    <row r="42" spans="1:13" ht="13.15" customHeight="1" x14ac:dyDescent="0.25">
      <c r="D42" s="253"/>
      <c r="E42" s="253"/>
      <c r="F42" s="253"/>
      <c r="G42" s="253"/>
      <c r="H42" s="253"/>
      <c r="I42" s="253"/>
    </row>
    <row r="43" spans="1:13" ht="21.75" customHeight="1" x14ac:dyDescent="0.25"/>
    <row r="44" spans="1:13" ht="15" hidden="1" customHeight="1" x14ac:dyDescent="0.25"/>
    <row r="45" spans="1:13" ht="10.5" hidden="1" customHeight="1" x14ac:dyDescent="0.25"/>
    <row r="46" spans="1:13" ht="10.5" hidden="1" customHeight="1" x14ac:dyDescent="0.25"/>
    <row r="47" spans="1:13" ht="10.5" hidden="1" customHeight="1" x14ac:dyDescent="0.25"/>
    <row r="48" spans="1:13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9.75" hidden="1" customHeight="1" x14ac:dyDescent="0.25"/>
    <row r="55" ht="9.7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2288" ht="252.75" hidden="1" customHeight="1" x14ac:dyDescent="0.25"/>
  </sheetData>
  <mergeCells count="45">
    <mergeCell ref="A1:B1"/>
    <mergeCell ref="E1:H1"/>
    <mergeCell ref="J1:K1"/>
    <mergeCell ref="A2:B2"/>
    <mergeCell ref="E2:H2"/>
    <mergeCell ref="J2:K2"/>
    <mergeCell ref="A3:B3"/>
    <mergeCell ref="E3:H3"/>
    <mergeCell ref="J3:K3"/>
    <mergeCell ref="A4:B4"/>
    <mergeCell ref="E4:H4"/>
    <mergeCell ref="J4:K4"/>
    <mergeCell ref="L5:L8"/>
    <mergeCell ref="M5:M8"/>
    <mergeCell ref="B6:C6"/>
    <mergeCell ref="D6:D8"/>
    <mergeCell ref="I6:I8"/>
    <mergeCell ref="J6:J8"/>
    <mergeCell ref="F11:H11"/>
    <mergeCell ref="A5:A8"/>
    <mergeCell ref="B5:D5"/>
    <mergeCell ref="E5:H8"/>
    <mergeCell ref="I5:K5"/>
    <mergeCell ref="K6:K8"/>
    <mergeCell ref="B7:B8"/>
    <mergeCell ref="C7:C8"/>
    <mergeCell ref="F9:H9"/>
    <mergeCell ref="F10:H10"/>
    <mergeCell ref="F37:H37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38:H38"/>
    <mergeCell ref="F39:H39"/>
    <mergeCell ref="D40:I40"/>
    <mergeCell ref="A41:C41"/>
    <mergeCell ref="D41:I42"/>
  </mergeCells>
  <printOptions horizontalCentered="1"/>
  <pageMargins left="0.24" right="0.21" top="0.26" bottom="0.25" header="0" footer="0"/>
  <pageSetup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2A2776A049AD4B9970B84C9A9E7411" ma:contentTypeVersion="21" ma:contentTypeDescription="Create a new document." ma:contentTypeScope="" ma:versionID="94c6085f0e5900ac84c0aed919de1534">
  <xsd:schema xmlns:xsd="http://www.w3.org/2001/XMLSchema" xmlns:xs="http://www.w3.org/2001/XMLSchema" xmlns:p="http://schemas.microsoft.com/office/2006/metadata/properties" xmlns:ns1="http://schemas.microsoft.com/sharepoint/v3" xmlns:ns2="31dbdc51-c1b9-477e-861e-6ce728fe4c26" xmlns:ns3="7e67b09f-8cec-41e7-8019-71d0205fa43a" targetNamespace="http://schemas.microsoft.com/office/2006/metadata/properties" ma:root="true" ma:fieldsID="b3eb390dbfed7ca3973d35638f055a1f" ns1:_="" ns2:_="" ns3:_="">
    <xsd:import namespace="http://schemas.microsoft.com/sharepoint/v3"/>
    <xsd:import namespace="31dbdc51-c1b9-477e-861e-6ce728fe4c26"/>
    <xsd:import namespace="7e67b09f-8cec-41e7-8019-71d0205fa43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Area" minOccurs="0"/>
                <xsd:element ref="ns2:Group"/>
                <xsd:element ref="ns2:Number" minOccurs="0"/>
                <xsd:element ref="ns2:Year"/>
                <xsd:element ref="ns2:Popular" minOccurs="0"/>
                <xsd:element ref="ns2:Alias" minOccurs="0"/>
                <xsd:element ref="ns2:Rank" minOccurs="0"/>
                <xsd:element ref="ns2:Hide_x0020_from_x0020_Default_x0020_Pag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bdc51-c1b9-477e-861e-6ce728fe4c26" elementFormDefault="qualified">
    <xsd:import namespace="http://schemas.microsoft.com/office/2006/documentManagement/types"/>
    <xsd:import namespace="http://schemas.microsoft.com/office/infopath/2007/PartnerControls"/>
    <xsd:element name="Area" ma:index="10" nillable="true" ma:displayName="Program" ma:description="Program area" ma:internalName="Area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oard of Tax Appeals (BOPTA)"/>
                    <xsd:enumeration value="Cigarette &amp; tobacco"/>
                    <xsd:enumeration value="Combined payroll"/>
                    <xsd:enumeration value="Corporate Activity Tax (CAT)"/>
                    <xsd:enumeration value="Corporation"/>
                    <xsd:enumeration value="Deferral programs"/>
                    <xsd:enumeration value="Electronic services"/>
                    <xsd:enumeration value="Enterprise zone"/>
                    <xsd:enumeration value="Estate (Inheritance) &amp; Fiduciary"/>
                    <xsd:enumeration value="Estate &amp; Inheritance"/>
                    <xsd:enumeration value="Food processor exemption"/>
                    <xsd:enumeration value="High hazard oil tax"/>
                    <xsd:enumeration value="Industrial property"/>
                    <xsd:enumeration value="Local budget"/>
                    <xsd:enumeration value="Marijuana"/>
                    <xsd:enumeration value="Oregon emergency communications (E911)"/>
                    <xsd:enumeration value="Oregon Revenue Bulletins (ORBs)"/>
                    <xsd:enumeration value="Other Agency Accounts"/>
                    <xsd:enumeration value="Pass-through Entity Elective Tax"/>
                    <xsd:enumeration value="Payroll withholding &amp; transit"/>
                    <xsd:enumeration value="Personal income"/>
                    <xsd:enumeration value="Petroleum load fee"/>
                    <xsd:enumeration value="Property"/>
                    <xsd:enumeration value="Psilocybin"/>
                    <xsd:enumeration value="State lodging"/>
                    <xsd:enumeration value="Timber"/>
                    <xsd:enumeration value="Transit self-employment"/>
                    <xsd:enumeration value="Utility"/>
                  </xsd:restriction>
                </xsd:simpleType>
              </xsd:element>
            </xsd:sequence>
          </xsd:extension>
        </xsd:complexContent>
      </xsd:complexType>
    </xsd:element>
    <xsd:element name="Group" ma:index="11" ma:displayName="Category" ma:format="RadioButtons" ma:internalName="Group" ma:readOnly="false">
      <xsd:simpleType>
        <xsd:restriction base="dms:Choice">
          <xsd:enumeration value="Form"/>
          <xsd:enumeration value="Publication"/>
          <xsd:enumeration value="Oregon Revenue Bulletin (ORB)"/>
        </xsd:restriction>
      </xsd:simpleType>
    </xsd:element>
    <xsd:element name="Number" ma:index="12" nillable="true" ma:displayName="Number" ma:description="Form or publication number" ma:internalName="Number" ma:readOnly="false">
      <xsd:simpleType>
        <xsd:restriction base="dms:Text">
          <xsd:maxLength value="255"/>
        </xsd:restriction>
      </xsd:simpleType>
    </xsd:element>
    <xsd:element name="Year" ma:index="13" ma:displayName="Year" ma:description="Tax year" ma:format="RadioButtons" ma:internalName="Year" ma:readOnly="false">
      <xsd:simpleType>
        <xsd:restriction base="dms:Choice">
          <xsd:enumeration value="General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Popular" ma:index="15" nillable="true" ma:displayName="Popular" ma:default="0" ma:internalName="Popular" ma:readOnly="false">
      <xsd:simpleType>
        <xsd:restriction base="dms:Boolean"/>
      </xsd:simpleType>
    </xsd:element>
    <xsd:element name="Alias" ma:index="16" nillable="true" ma:displayName="Alias" ma:internalName="Alias" ma:readOnly="false">
      <xsd:simpleType>
        <xsd:restriction base="dms:Text">
          <xsd:maxLength value="255"/>
        </xsd:restriction>
      </xsd:simpleType>
    </xsd:element>
    <xsd:element name="Rank" ma:index="17" nillable="true" ma:displayName="Rank" ma:indexed="true" ma:internalName="Rank" ma:readOnly="false" ma:percentage="FALSE">
      <xsd:simpleType>
        <xsd:restriction base="dms:Number">
          <xsd:maxInclusive value="100"/>
          <xsd:minInclusive value="1"/>
        </xsd:restriction>
      </xsd:simpleType>
    </xsd:element>
    <xsd:element name="Hide_x0020_from_x0020_Default_x0020_Page" ma:index="18" nillable="true" ma:displayName="Hide from Default Page" ma:default="0" ma:internalName="Hide_x0020_from_x0020_Default_x0020_Page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7b09f-8cec-41e7-8019-71d0205fa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31dbdc51-c1b9-477e-861e-6ce728fe4c26">
      <Value>Local budget</Value>
    </Area>
    <Group xmlns="31dbdc51-c1b9-477e-861e-6ce728fe4c26">Form</Group>
    <Number xmlns="31dbdc51-c1b9-477e-861e-6ce728fe4c26">150-504-020</Number>
    <Year xmlns="31dbdc51-c1b9-477e-861e-6ce728fe4c26">General</Year>
    <Hide_x0020_from_x0020_Default_x0020_Page xmlns="31dbdc51-c1b9-477e-861e-6ce728fe4c26">false</Hide_x0020_from_x0020_Default_x0020_Page>
    <PublishingExpirationDate xmlns="http://schemas.microsoft.com/sharepoint/v3" xsi:nil="true"/>
    <PublishingStartDate xmlns="http://schemas.microsoft.com/sharepoint/v3" xsi:nil="true"/>
    <Rank xmlns="31dbdc51-c1b9-477e-861e-6ce728fe4c26" xsi:nil="true"/>
    <Alias xmlns="31dbdc51-c1b9-477e-861e-6ce728fe4c26" xsi:nil="true"/>
    <Popular xmlns="31dbdc51-c1b9-477e-861e-6ce728fe4c26">false</Popular>
  </documentManagement>
</p:properties>
</file>

<file path=customXml/item4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DAE4CFA4-BC6E-4D91-84AF-2220C2410B5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E8245C8-B3CD-4735-A20D-163259AF9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1dbdc51-c1b9-477e-861e-6ce728fe4c26"/>
    <ds:schemaRef ds:uri="7e67b09f-8cec-41e7-8019-71d0205fa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EC337-9929-4392-901B-893260F5A91B}">
  <ds:schemaRefs>
    <ds:schemaRef ds:uri="http://schemas.microsoft.com/office/2006/metadata/properties"/>
    <ds:schemaRef ds:uri="http://schemas.microsoft.com/office/infopath/2007/PartnerControls"/>
    <ds:schemaRef ds:uri="31dbdc51-c1b9-477e-861e-6ce728fe4c26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3171CD9F-590B-40DC-A730-BA9A46C00E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LB-20 Resources</vt:lpstr>
      <vt:lpstr>LB-30 Requirements Summary</vt:lpstr>
      <vt:lpstr>LB-31 Requirements Detail</vt:lpstr>
      <vt:lpstr>LB-10 New Station</vt:lpstr>
      <vt:lpstr>'LB-10 New Station'!Print_Area</vt:lpstr>
      <vt:lpstr>'LB-20 Resources'!Print_Area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 Budget — Form OR-LB-20, Resources - Excel</dc:title>
  <dc:creator>Bill Sattler</dc:creator>
  <cp:lastModifiedBy>Dave Baty</cp:lastModifiedBy>
  <cp:lastPrinted>2023-07-20T21:28:27Z</cp:lastPrinted>
  <dcterms:created xsi:type="dcterms:W3CDTF">2000-02-09T15:42:02Z</dcterms:created>
  <dcterms:modified xsi:type="dcterms:W3CDTF">2023-07-20T21:40:05Z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NICUSA\sa.matthew.snow</vt:lpwstr>
  </property>
  <property fmtid="{D5CDD505-2E9C-101B-9397-08002B2CF9AE}" pid="3" name="xd_Signature">
    <vt:lpwstr/>
  </property>
  <property fmtid="{D5CDD505-2E9C-101B-9397-08002B2CF9AE}" pid="4" name="Order">
    <vt:lpwstr>17800.0000000000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Chad Stephens</vt:lpwstr>
  </property>
  <property fmtid="{D5CDD505-2E9C-101B-9397-08002B2CF9AE}" pid="8" name="DocumentLocale">
    <vt:lpwstr>en</vt:lpwstr>
  </property>
  <property fmtid="{D5CDD505-2E9C-101B-9397-08002B2CF9AE}" pid="9" name="CopyToStateLib">
    <vt:lpwstr>0</vt:lpwstr>
  </property>
  <property fmtid="{D5CDD505-2E9C-101B-9397-08002B2CF9AE}" pid="10" name="Metadata">
    <vt:lpwstr/>
  </property>
  <property fmtid="{D5CDD505-2E9C-101B-9397-08002B2CF9AE}" pid="11" name="RoutingRuleDescription">
    <vt:lpwstr/>
  </property>
  <property fmtid="{D5CDD505-2E9C-101B-9397-08002B2CF9AE}" pid="12" name="RetentionPeriodDate">
    <vt:lpwstr/>
  </property>
  <property fmtid="{D5CDD505-2E9C-101B-9397-08002B2CF9AE}" pid="13" name="ContentTypeId">
    <vt:lpwstr>0x010100AF803D7FFDF89E4DBF7639588269E170</vt:lpwstr>
  </property>
</Properties>
</file>